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公示表" sheetId="5" r:id="rId1"/>
  </sheets>
  <calcPr calcId="144525"/>
</workbook>
</file>

<file path=xl/sharedStrings.xml><?xml version="1.0" encoding="utf-8"?>
<sst xmlns="http://schemas.openxmlformats.org/spreadsheetml/2006/main" count="842" uniqueCount="576">
  <si>
    <t>附件</t>
  </si>
  <si>
    <t>周村区2025年重点行业落实扩大社保补贴明细表（第五批）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</si>
  <si>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</si>
  <si>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</si>
  <si>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</si>
  <si>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</si>
  <si>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</si>
  <si>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</si>
  <si>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</si>
  <si>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</si>
  <si>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</si>
  <si>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社保补贴金额（元）</t>
  </si>
  <si>
    <t>社保卡账号</t>
  </si>
  <si>
    <t>开户银行</t>
  </si>
  <si>
    <t>山东玉兔食品股份有限公司</t>
  </si>
  <si>
    <t>370883﹡﹡﹡﹡﹡﹡﹡﹡0428</t>
  </si>
  <si>
    <t>黄橙橙</t>
  </si>
  <si>
    <t>8-10</t>
  </si>
  <si>
    <t>4504/4416</t>
  </si>
  <si>
    <t>621700﹡﹡﹡﹡﹡﹡﹡﹡36756</t>
  </si>
  <si>
    <t>中国建设银行</t>
  </si>
  <si>
    <t>360124﹡﹡﹡﹡﹡﹡﹡﹡2410</t>
  </si>
  <si>
    <t>徐彬</t>
  </si>
  <si>
    <t>621797﹡﹡﹡﹡﹡﹡﹡﹡57527</t>
  </si>
  <si>
    <t>中国邮政储蓄银行</t>
  </si>
  <si>
    <t>370303﹡﹡﹡﹡﹡﹡﹡﹡3918</t>
  </si>
  <si>
    <t>赵镜诚</t>
  </si>
  <si>
    <t>9-10</t>
  </si>
  <si>
    <t>622823﹡﹡﹡﹡﹡﹡﹡﹡31579</t>
  </si>
  <si>
    <t>中国农业银行</t>
  </si>
  <si>
    <t>372330﹡﹡﹡﹡﹡﹡﹡﹡2451</t>
  </si>
  <si>
    <t>王鑫洋</t>
  </si>
  <si>
    <t>7-10</t>
  </si>
  <si>
    <t>622823﹡﹡﹡﹡﹡﹡﹡﹡45179</t>
  </si>
  <si>
    <t>370306﹡﹡﹡﹡﹡﹡﹡﹡5242</t>
  </si>
  <si>
    <t>杨景惠</t>
  </si>
  <si>
    <t>4-10</t>
  </si>
  <si>
    <t>622823﹡﹡﹡﹡﹡﹡﹡﹡82767</t>
  </si>
  <si>
    <t>淄博然艺艺术培训学校有限公司</t>
  </si>
  <si>
    <t>370306﹡﹡﹡﹡﹡﹡﹡﹡1028</t>
  </si>
  <si>
    <t>杜文婧</t>
  </si>
  <si>
    <t>622320﹡﹡﹡﹡﹡﹡﹡﹡20</t>
  </si>
  <si>
    <t>周村农村商业银行</t>
  </si>
  <si>
    <t>淄博吉布森家纺有限公司</t>
  </si>
  <si>
    <t>370306﹡﹡﹡﹡﹡﹡﹡﹡562X</t>
  </si>
  <si>
    <t>王欣雨</t>
  </si>
  <si>
    <t>5-10</t>
  </si>
  <si>
    <t>622823﹡﹡﹡﹡﹡﹡﹡﹡53175</t>
  </si>
  <si>
    <t>农业银行</t>
  </si>
  <si>
    <t>淄博京贸供应链管理有限公司</t>
  </si>
  <si>
    <t>370126﹡﹡﹡﹡﹡﹡﹡﹡3416</t>
  </si>
  <si>
    <t>马青涛</t>
  </si>
  <si>
    <t>623119﹡﹡﹡﹡﹡﹡﹡﹡68207</t>
  </si>
  <si>
    <t>齐商银行新建东路支行</t>
  </si>
  <si>
    <t>淄博恒鑫铸不锈钢制品有限公司</t>
  </si>
  <si>
    <t>370306﹡﹡﹡﹡﹡﹡﹡﹡4711</t>
  </si>
  <si>
    <t>王道勇</t>
  </si>
  <si>
    <t>622320﹡﹡﹡﹡﹡﹡﹡﹡87</t>
  </si>
  <si>
    <t>山东赫达集团股份有限公司</t>
  </si>
  <si>
    <t>370303﹡﹡﹡﹡﹡﹡﹡﹡5127</t>
  </si>
  <si>
    <t>王瑞莹</t>
  </si>
  <si>
    <t>1-12</t>
  </si>
  <si>
    <t>621721﹡﹡﹡﹡﹡﹡﹡﹡68688</t>
  </si>
  <si>
    <t>中国工商银行</t>
  </si>
  <si>
    <t>370306﹡﹡﹡﹡﹡﹡﹡﹡3022</t>
  </si>
  <si>
    <t>胡靖如</t>
  </si>
  <si>
    <t>621700﹡﹡﹡﹡﹡﹡﹡﹡15457</t>
  </si>
  <si>
    <t>370305﹡﹡﹡﹡﹡﹡﹡﹡4023</t>
  </si>
  <si>
    <t>王悦卿</t>
  </si>
  <si>
    <t>621700﹡﹡﹡﹡﹡﹡﹡﹡21477</t>
  </si>
  <si>
    <t>370302﹡﹡﹡﹡﹡﹡﹡﹡1750</t>
  </si>
  <si>
    <t>张煜翔</t>
  </si>
  <si>
    <t>622823﹡﹡﹡﹡﹡﹡﹡﹡45267</t>
  </si>
  <si>
    <t>371102﹡﹡﹡﹡﹡﹡﹡﹡544X</t>
  </si>
  <si>
    <t>古立超</t>
  </si>
  <si>
    <t>621756﹡﹡﹡﹡﹡﹡﹡﹡43799</t>
  </si>
  <si>
    <t>中国银行</t>
  </si>
  <si>
    <t>370306﹡﹡﹡﹡﹡﹡﹡﹡5619</t>
  </si>
  <si>
    <t>李晨曦</t>
  </si>
  <si>
    <t>622320﹡﹡﹡﹡﹡﹡﹡﹡02</t>
  </si>
  <si>
    <t>山东省农村信用社联合社</t>
  </si>
  <si>
    <t>370306﹡﹡﹡﹡﹡﹡﹡﹡1513</t>
  </si>
  <si>
    <t>李禹铮</t>
  </si>
  <si>
    <t>621721﹡﹡﹡﹡﹡﹡﹡﹡06802</t>
  </si>
  <si>
    <t>370306﹡﹡﹡﹡﹡﹡﹡﹡1031</t>
  </si>
  <si>
    <t>许津博</t>
  </si>
  <si>
    <t>4-12</t>
  </si>
  <si>
    <t>621700﹡﹡﹡﹡﹡﹡﹡﹡88897</t>
  </si>
  <si>
    <t>372301﹡﹡﹡﹡﹡﹡﹡﹡2428</t>
  </si>
  <si>
    <t>杨梦洁</t>
  </si>
  <si>
    <t>7-12</t>
  </si>
  <si>
    <t>622320﹡﹡﹡﹡﹡﹡﹡﹡21</t>
  </si>
  <si>
    <t>342221﹡﹡﹡﹡﹡﹡﹡﹡8617</t>
  </si>
  <si>
    <t>李家旭</t>
  </si>
  <si>
    <t>10-12</t>
  </si>
  <si>
    <t>621700﹡﹡﹡﹡﹡﹡﹡﹡04442</t>
  </si>
  <si>
    <t>山东赫尔希胶囊有限公司</t>
  </si>
  <si>
    <t>371122﹡﹡﹡﹡﹡﹡﹡﹡3741</t>
  </si>
  <si>
    <t>姜晓娜</t>
  </si>
  <si>
    <t>622823﹡﹡﹡﹡﹡﹡﹡﹡49875</t>
  </si>
  <si>
    <t>372330﹡﹡﹡﹡﹡﹡﹡﹡0026</t>
  </si>
  <si>
    <t>赵方坤</t>
  </si>
  <si>
    <t>621797﹡﹡﹡﹡﹡﹡﹡﹡49691</t>
  </si>
  <si>
    <t>370306﹡﹡﹡﹡﹡﹡﹡﹡2517</t>
  </si>
  <si>
    <t>王铭魁</t>
  </si>
  <si>
    <t>622823﹡﹡﹡﹡﹡﹡﹡﹡85166</t>
  </si>
  <si>
    <t>370306﹡﹡﹡﹡﹡﹡﹡﹡471X</t>
  </si>
  <si>
    <t>巨乐天</t>
  </si>
  <si>
    <t>622823﹡﹡﹡﹡﹡﹡﹡﹡55576</t>
  </si>
  <si>
    <t>370306﹡﹡﹡﹡﹡﹡﹡﹡351X</t>
  </si>
  <si>
    <t>李钦卓</t>
  </si>
  <si>
    <t>622823﹡﹡﹡﹡﹡﹡﹡﹡42972</t>
  </si>
  <si>
    <t>370302﹡﹡﹡﹡﹡﹡﹡﹡4817</t>
  </si>
  <si>
    <t>孙丰淦</t>
  </si>
  <si>
    <t>621721﹡﹡﹡﹡﹡﹡﹡﹡05515</t>
  </si>
  <si>
    <t>372330﹡﹡﹡﹡﹡﹡﹡﹡0012</t>
  </si>
  <si>
    <t>李继栋</t>
  </si>
  <si>
    <t>622320﹡﹡﹡﹡﹡﹡﹡﹡04</t>
  </si>
  <si>
    <t>371421﹡﹡﹡﹡﹡﹡﹡﹡0878</t>
  </si>
  <si>
    <t>赵红瑞</t>
  </si>
  <si>
    <t>621721﹡﹡﹡﹡﹡﹡﹡﹡32217</t>
  </si>
  <si>
    <t>370302﹡﹡﹡﹡﹡﹡﹡﹡171X</t>
  </si>
  <si>
    <t>肖朴淳</t>
  </si>
  <si>
    <t>621700﹡﹡﹡﹡﹡﹡﹡﹡94126</t>
  </si>
  <si>
    <t>370306﹡﹡﹡﹡﹡﹡﹡﹡1511</t>
  </si>
  <si>
    <t>辛大海</t>
  </si>
  <si>
    <t>621700﹡﹡﹡﹡﹡﹡﹡﹡41198</t>
  </si>
  <si>
    <t>371726﹡﹡﹡﹡﹡﹡﹡﹡0926</t>
  </si>
  <si>
    <t>孙翠珠</t>
  </si>
  <si>
    <t>621756﹡﹡﹡﹡﹡﹡﹡﹡11852</t>
  </si>
  <si>
    <t>370303﹡﹡﹡﹡﹡﹡﹡﹡5413</t>
  </si>
  <si>
    <t>张嘉烨</t>
  </si>
  <si>
    <t>621721﹡﹡﹡﹡﹡﹡﹡﹡25385</t>
  </si>
  <si>
    <t>370306﹡﹡﹡﹡﹡﹡﹡﹡2016</t>
  </si>
  <si>
    <t>赵润豪</t>
  </si>
  <si>
    <t>621700﹡﹡﹡﹡﹡﹡﹡﹡19574</t>
  </si>
  <si>
    <t>371323﹡﹡﹡﹡﹡﹡﹡﹡7416</t>
  </si>
  <si>
    <t>闫世军</t>
  </si>
  <si>
    <t>621721﹡﹡﹡﹡﹡﹡﹡﹡32632</t>
  </si>
  <si>
    <t>371723﹡﹡﹡﹡﹡﹡﹡﹡3024</t>
  </si>
  <si>
    <t>王菊</t>
  </si>
  <si>
    <t>370306﹡﹡﹡﹡﹡﹡﹡﹡5636</t>
  </si>
  <si>
    <t>李文栋</t>
  </si>
  <si>
    <t>622823﹡﹡﹡﹡﹡﹡﹡﹡36477</t>
  </si>
  <si>
    <t>淄博杏宏仁中医院有限公司</t>
  </si>
  <si>
    <t>370724﹡﹡﹡﹡﹡﹡﹡﹡2060</t>
  </si>
  <si>
    <t>马茈渲</t>
  </si>
  <si>
    <t>623119﹡﹡﹡﹡﹡﹡﹡﹡65393</t>
  </si>
  <si>
    <t>齐商银行股份有限公司新建东路支行</t>
  </si>
  <si>
    <t>370322﹡﹡﹡﹡﹡﹡﹡﹡1360</t>
  </si>
  <si>
    <t>李亚茹</t>
  </si>
  <si>
    <t>621700﹡﹡﹡﹡﹡﹡﹡﹡33059</t>
  </si>
  <si>
    <t>中国建设银行股份有限公司高青车站支行</t>
  </si>
  <si>
    <t>370306﹡﹡﹡﹡﹡﹡﹡﹡4720</t>
  </si>
  <si>
    <t>任怡暄</t>
  </si>
  <si>
    <t>11</t>
  </si>
  <si>
    <t>621700﹡﹡﹡﹡﹡﹡﹡﹡06255</t>
  </si>
  <si>
    <t>中国建设银行淄博周村支行</t>
  </si>
  <si>
    <t>370303﹡﹡﹡﹡﹡﹡﹡﹡4820</t>
  </si>
  <si>
    <t>赵怡如</t>
  </si>
  <si>
    <t>621700﹡﹡﹡﹡﹡﹡﹡﹡59059</t>
  </si>
  <si>
    <t>中国建设银行股份有限公司淄博植物园支行</t>
  </si>
  <si>
    <t>370303﹡﹡﹡﹡﹡﹡﹡﹡2827</t>
  </si>
  <si>
    <t>刘默冉</t>
  </si>
  <si>
    <t>622823﹡﹡﹡﹡﹡﹡﹡﹡42668</t>
  </si>
  <si>
    <t>中国农业银行淄博山铝支行</t>
  </si>
  <si>
    <t>370306﹡﹡﹡﹡﹡﹡﹡﹡5219</t>
  </si>
  <si>
    <t>田昭钰</t>
  </si>
  <si>
    <t>622823﹡﹡﹡﹡﹡﹡﹡﹡19764</t>
  </si>
  <si>
    <t>中国农业银行周村支行</t>
  </si>
  <si>
    <t>淄博守凯不锈钢有限公司</t>
  </si>
  <si>
    <t>370306﹡﹡﹡﹡﹡﹡﹡﹡1025</t>
  </si>
  <si>
    <t>孙玲玲</t>
  </si>
  <si>
    <t>621756﹡﹡﹡﹡﹡﹡﹡﹡74875</t>
  </si>
  <si>
    <t>淄博大西教育咨询服务有限公司</t>
  </si>
  <si>
    <t>370306﹡﹡﹡﹡﹡﹡﹡﹡1522</t>
  </si>
  <si>
    <t>宗佳琳</t>
  </si>
  <si>
    <t>621700﹡﹡﹡﹡﹡﹡﹡﹡86053</t>
  </si>
  <si>
    <t>淄博凤台大酒店有限公司</t>
  </si>
  <si>
    <t>370323﹡﹡﹡﹡﹡﹡﹡﹡0237</t>
  </si>
  <si>
    <t>任科诚</t>
  </si>
  <si>
    <t>11-12</t>
  </si>
  <si>
    <t>622823﹡﹡﹡﹡﹡﹡﹡﹡83470</t>
  </si>
  <si>
    <t>淄博市周村保安服务有限责任公司</t>
  </si>
  <si>
    <t>372330﹡﹡﹡﹡﹡﹡﹡﹡1869</t>
  </si>
  <si>
    <t>房新颖</t>
  </si>
  <si>
    <t>3-5</t>
  </si>
  <si>
    <t>622823﹡﹡﹡﹡﹡﹡﹡﹡28076</t>
  </si>
  <si>
    <t>农行淄博正阳路支行</t>
  </si>
  <si>
    <t>淄博君儒餐饮管理有限公司</t>
  </si>
  <si>
    <t>370306﹡﹡﹡﹡﹡﹡﹡﹡3029</t>
  </si>
  <si>
    <t>胡嘉宁</t>
  </si>
  <si>
    <t>8-11</t>
  </si>
  <si>
    <t>622823﹡﹡﹡﹡﹡﹡﹡﹡16761</t>
  </si>
  <si>
    <t>山东才聚电子科技有限公司</t>
  </si>
  <si>
    <t>372330﹡﹡﹡﹡﹡﹡﹡﹡2479</t>
  </si>
  <si>
    <t>孙云浩</t>
  </si>
  <si>
    <t>1-11</t>
  </si>
  <si>
    <t>621756﹡﹡﹡﹡﹡﹡﹡﹡97035</t>
  </si>
  <si>
    <t>中国银行淄博周村丝绸路支行</t>
  </si>
  <si>
    <t>山东淳悦祥医疗科技有限公司</t>
  </si>
  <si>
    <t>370125﹡﹡﹡﹡﹡﹡﹡﹡3821</t>
  </si>
  <si>
    <t>王晴</t>
  </si>
  <si>
    <t>6-11</t>
  </si>
  <si>
    <t>621721﹡﹡﹡﹡﹡﹡﹡﹡98581</t>
  </si>
  <si>
    <t>淄博鹏威办公家具有限公司</t>
  </si>
  <si>
    <t>370306﹡﹡﹡﹡﹡﹡﹡﹡0515</t>
  </si>
  <si>
    <t>杨泽钰</t>
  </si>
  <si>
    <t>3-12</t>
  </si>
  <si>
    <t>622320﹡﹡﹡﹡﹡﹡﹡﹡54</t>
  </si>
  <si>
    <t>淄博鸿济医疗有限公司</t>
  </si>
  <si>
    <t>370306﹡﹡﹡﹡﹡﹡﹡﹡1524</t>
  </si>
  <si>
    <t>董媛媛</t>
  </si>
  <si>
    <t>7-11</t>
  </si>
  <si>
    <t>621700﹡﹡﹡﹡﹡﹡﹡﹡88657</t>
  </si>
  <si>
    <t>中国建设银行淄博丝绸路支行</t>
  </si>
  <si>
    <t>淄博云川化工有限公司</t>
  </si>
  <si>
    <t>370306﹡﹡﹡﹡﹡﹡﹡﹡5227</t>
  </si>
  <si>
    <t>李秀捷</t>
  </si>
  <si>
    <t>621700﹡﹡﹡﹡﹡﹡﹡﹡13390</t>
  </si>
  <si>
    <t>淄博众生医药有限公司</t>
  </si>
  <si>
    <t>370124﹡﹡﹡﹡﹡﹡﹡﹡0019</t>
  </si>
  <si>
    <t>谢良鑫</t>
  </si>
  <si>
    <t>621700﹡﹡﹡﹡﹡﹡﹡﹡17231</t>
  </si>
  <si>
    <t>中国建设银行股份有限公司济南龙奥支行</t>
  </si>
  <si>
    <t>山东京宏智能科技有限公司</t>
  </si>
  <si>
    <t>370321﹡﹡﹡﹡﹡﹡﹡﹡3633</t>
  </si>
  <si>
    <t>田宏禹</t>
  </si>
  <si>
    <t>622320﹡﹡﹡﹡﹡﹡﹡﹡10</t>
  </si>
  <si>
    <t>桓台农村商业银行</t>
  </si>
  <si>
    <t>372330﹡﹡﹡﹡﹡﹡﹡﹡2461</t>
  </si>
  <si>
    <t>张盼春</t>
  </si>
  <si>
    <t>621721﹡﹡﹡﹡﹡﹡﹡﹡81384</t>
  </si>
  <si>
    <t xml:space="preserve">中国工商银行 </t>
  </si>
  <si>
    <t>山东网掌柜电子商务有限公司</t>
  </si>
  <si>
    <t>370321﹡﹡﹡﹡﹡﹡﹡﹡0617</t>
  </si>
  <si>
    <t>张晋卿</t>
  </si>
  <si>
    <t>9-11</t>
  </si>
  <si>
    <t>4504/4500</t>
  </si>
  <si>
    <t>622823﹡﹡﹡﹡﹡﹡﹡﹡06473</t>
  </si>
  <si>
    <t>农行淄博天津路支行</t>
  </si>
  <si>
    <t>淄博云筑酒店管理有限公司</t>
  </si>
  <si>
    <t>370306﹡﹡﹡﹡﹡﹡﹡﹡2023</t>
  </si>
  <si>
    <t>许冬存</t>
  </si>
  <si>
    <t>6-12</t>
  </si>
  <si>
    <t>622823﹡﹡﹡﹡﹡﹡﹡﹡42566</t>
  </si>
  <si>
    <t>中国农业银行股份有限公司淄博周村支行营业厅</t>
  </si>
  <si>
    <t>山东磐石刚玉有限公司</t>
  </si>
  <si>
    <t>370612﹡﹡﹡﹡﹡﹡﹡﹡172X</t>
  </si>
  <si>
    <t>曲怡雪</t>
  </si>
  <si>
    <t>621721﹡﹡﹡﹡﹡﹡﹡﹡00729</t>
  </si>
  <si>
    <t>中国工商银行淄博周村正阳路支行</t>
  </si>
  <si>
    <t>淄博圣昊不锈钢有限公司</t>
  </si>
  <si>
    <t>370306﹡﹡﹡﹡﹡﹡﹡﹡2018</t>
  </si>
  <si>
    <t>张国希</t>
  </si>
  <si>
    <t>10-11</t>
  </si>
  <si>
    <t>621700﹡﹡﹡﹡﹡﹡﹡﹡15937</t>
  </si>
  <si>
    <t>建设银行</t>
  </si>
  <si>
    <t>山东乔天环安技术咨询有限公司</t>
  </si>
  <si>
    <t>370303﹡﹡﹡﹡﹡﹡﹡﹡3544</t>
  </si>
  <si>
    <t>刘恒玉</t>
  </si>
  <si>
    <t>7</t>
  </si>
  <si>
    <t>623119﹡﹡﹡﹡﹡﹡﹡﹡62606</t>
  </si>
  <si>
    <t>齐商银行</t>
  </si>
  <si>
    <t>淄博常青藤托育服务有限公司</t>
  </si>
  <si>
    <t>370306﹡﹡﹡﹡﹡﹡﹡﹡3023</t>
  </si>
  <si>
    <t>王鑫华</t>
  </si>
  <si>
    <t>622823﹡﹡﹡﹡﹡﹡﹡﹡02561</t>
  </si>
  <si>
    <t>农行淄博周村支行</t>
  </si>
  <si>
    <t>370724﹡﹡﹡﹡﹡﹡﹡﹡362X</t>
  </si>
  <si>
    <t>李文心</t>
  </si>
  <si>
    <t>621700﹡﹡﹡﹡﹡﹡﹡﹡05134</t>
  </si>
  <si>
    <t>建行淄博周村支行</t>
  </si>
  <si>
    <t>370784﹡﹡﹡﹡﹡﹡﹡﹡3525</t>
  </si>
  <si>
    <t>辛文静</t>
  </si>
  <si>
    <t>621700﹡﹡﹡﹡﹡﹡﹡﹡05142</t>
  </si>
  <si>
    <t>山东松兴家居科技有限公司</t>
  </si>
  <si>
    <t>372330﹡﹡﹡﹡﹡﹡﹡﹡2463</t>
  </si>
  <si>
    <t>李奕琳</t>
  </si>
  <si>
    <t>621700﹡﹡﹡﹡﹡﹡﹡﹡13031</t>
  </si>
  <si>
    <t>372330﹡﹡﹡﹡﹡﹡﹡﹡1566</t>
  </si>
  <si>
    <t>时芳</t>
  </si>
  <si>
    <t>622320﹡﹡﹡﹡﹡﹡﹡﹡37</t>
  </si>
  <si>
    <t>农村商业银行</t>
  </si>
  <si>
    <t>山东多星电器有限公司</t>
  </si>
  <si>
    <t>370306﹡﹡﹡﹡﹡﹡﹡﹡2011</t>
  </si>
  <si>
    <t>韩学刚</t>
  </si>
  <si>
    <t>9-12</t>
  </si>
  <si>
    <t>621700﹡﹡﹡﹡﹡﹡﹡﹡95669</t>
  </si>
  <si>
    <t>370306﹡﹡﹡﹡﹡﹡﹡﹡0038</t>
  </si>
  <si>
    <t>巩振铭</t>
  </si>
  <si>
    <t>5-12</t>
  </si>
  <si>
    <t>623119﹡﹡﹡﹡﹡﹡﹡﹡37106</t>
  </si>
  <si>
    <t>370306﹡﹡﹡﹡﹡﹡﹡﹡1015</t>
  </si>
  <si>
    <t>郭世琪</t>
  </si>
  <si>
    <t>622823﹡﹡﹡﹡﹡﹡﹡﹡39271</t>
  </si>
  <si>
    <t>山东华业无纺布有限公司</t>
  </si>
  <si>
    <t>370522﹡﹡﹡﹡﹡﹡﹡﹡0814</t>
  </si>
  <si>
    <t>于世龙</t>
  </si>
  <si>
    <t>622320﹡﹡﹡﹡﹡﹡﹡﹡57</t>
  </si>
  <si>
    <t>山东周村农村商业银行股份有限公司周家支行</t>
  </si>
  <si>
    <t>370306﹡﹡﹡﹡﹡﹡﹡﹡3917</t>
  </si>
  <si>
    <t>陈湘泽</t>
  </si>
  <si>
    <t>622823﹡﹡﹡﹡﹡﹡﹡﹡75871</t>
  </si>
  <si>
    <t>中国农业银行淄博开发区支行</t>
  </si>
  <si>
    <t>411522﹡﹡﹡﹡﹡﹡﹡﹡6314</t>
  </si>
  <si>
    <t>项玉猛</t>
  </si>
  <si>
    <t>9</t>
  </si>
  <si>
    <t>623119﹡﹡﹡﹡﹡﹡﹡﹡36393</t>
  </si>
  <si>
    <t>370306﹡﹡﹡﹡﹡﹡﹡﹡1019</t>
  </si>
  <si>
    <t>吴光彩</t>
  </si>
  <si>
    <t>622823﹡﹡﹡﹡﹡﹡﹡﹡65668</t>
  </si>
  <si>
    <t>中国农业银行淄博市周村支行</t>
  </si>
  <si>
    <t>370902﹡﹡﹡﹡﹡﹡﹡﹡5468</t>
  </si>
  <si>
    <t>刘雪琦</t>
  </si>
  <si>
    <t>621700﹡﹡﹡﹡﹡﹡﹡﹡17941</t>
  </si>
  <si>
    <t>372330﹡﹡﹡﹡﹡﹡﹡﹡1517</t>
  </si>
  <si>
    <t>甄钰彬</t>
  </si>
  <si>
    <t>621336﹡﹡﹡﹡﹡﹡﹡﹡19061</t>
  </si>
  <si>
    <t>中国农业银行邹平支行营业部</t>
  </si>
  <si>
    <t>370302﹡﹡﹡﹡﹡﹡﹡﹡5115</t>
  </si>
  <si>
    <t>张铭昊</t>
  </si>
  <si>
    <t>621700﹡﹡﹡﹡﹡﹡﹡﹡01242</t>
  </si>
  <si>
    <t>中国建设银行淄博淄川支行</t>
  </si>
  <si>
    <t>370982﹡﹡﹡﹡﹡﹡﹡﹡4674</t>
  </si>
  <si>
    <t>王圣贤</t>
  </si>
  <si>
    <t>621700﹡﹡﹡﹡﹡﹡﹡﹡13184</t>
  </si>
  <si>
    <t>370306﹡﹡﹡﹡﹡﹡﹡﹡1016</t>
  </si>
  <si>
    <t>李欣越</t>
  </si>
  <si>
    <t>621756﹡﹡﹡﹡﹡﹡﹡﹡53894</t>
  </si>
  <si>
    <t>中国银行淄博周村支行营业部</t>
  </si>
  <si>
    <t>山东齐新园温泉酒店有限责任公司</t>
  </si>
  <si>
    <t>370306﹡﹡﹡﹡﹡﹡﹡﹡1520</t>
  </si>
  <si>
    <t>宋雨轩</t>
  </si>
  <si>
    <t>621700﹡﹡﹡﹡﹡﹡﹡﹡85912</t>
  </si>
  <si>
    <t>淄博闻香知味餐饮管理有限公司</t>
  </si>
  <si>
    <t>370302﹡﹡﹡﹡﹡﹡﹡﹡2925</t>
  </si>
  <si>
    <t>张艺欣</t>
  </si>
  <si>
    <t>622823﹡﹡﹡﹡﹡﹡﹡﹡56164</t>
  </si>
  <si>
    <t>370982﹡﹡﹡﹡﹡﹡﹡﹡3624</t>
  </si>
  <si>
    <t>杨成倩</t>
  </si>
  <si>
    <t>621721﹡﹡﹡﹡﹡﹡﹡﹡15618</t>
  </si>
  <si>
    <t>西铁城（中国）精密机械有限公司</t>
  </si>
  <si>
    <t>370322﹡﹡﹡﹡﹡﹡﹡﹡4917</t>
  </si>
  <si>
    <t>石义达</t>
  </si>
  <si>
    <t>622823﹡﹡﹡﹡﹡﹡﹡﹡80074</t>
  </si>
  <si>
    <t>370306﹡﹡﹡﹡﹡﹡﹡﹡5615</t>
  </si>
  <si>
    <t>张圣泽</t>
  </si>
  <si>
    <t>622823﹡﹡﹡﹡﹡﹡﹡﹡27676</t>
  </si>
  <si>
    <t>371328﹡﹡﹡﹡﹡﹡﹡﹡2530</t>
  </si>
  <si>
    <t>刘长超</t>
  </si>
  <si>
    <t>622823﹡﹡﹡﹡﹡﹡﹡﹡36175</t>
  </si>
  <si>
    <t>371422﹡﹡﹡﹡﹡﹡﹡﹡6739</t>
  </si>
  <si>
    <t>李金朋</t>
  </si>
  <si>
    <t>621721﹡﹡﹡﹡﹡﹡﹡﹡27480</t>
  </si>
  <si>
    <t>370302﹡﹡﹡﹡﹡﹡﹡﹡4544</t>
  </si>
  <si>
    <t>翟烽羽</t>
  </si>
  <si>
    <t>621721﹡﹡﹡﹡﹡﹡﹡﹡29080</t>
  </si>
  <si>
    <t>中国工商银行淄博淄川将军路支行</t>
  </si>
  <si>
    <t>370302﹡﹡﹡﹡﹡﹡﹡﹡7716</t>
  </si>
  <si>
    <t>李晨</t>
  </si>
  <si>
    <t>622320﹡﹡﹡﹡﹡﹡﹡﹡19</t>
  </si>
  <si>
    <t>淄博淄川农村商业银行股份有限公司东坪支行</t>
  </si>
  <si>
    <t>370306﹡﹡﹡﹡﹡﹡﹡﹡4716</t>
  </si>
  <si>
    <t>鲍贻熙健</t>
  </si>
  <si>
    <t>622823﹡﹡﹡﹡﹡﹡﹡﹡22466</t>
  </si>
  <si>
    <t>中国农业银行周村开发区支行</t>
  </si>
  <si>
    <t>370306﹡﹡﹡﹡﹡﹡﹡﹡6015</t>
  </si>
  <si>
    <t>王子赫</t>
  </si>
  <si>
    <t>622320﹡﹡﹡﹡﹡﹡﹡﹡26</t>
  </si>
  <si>
    <t>周村农村商业银行南营支行</t>
  </si>
  <si>
    <t>370306﹡﹡﹡﹡﹡﹡﹡﹡2032</t>
  </si>
  <si>
    <t>刁毅</t>
  </si>
  <si>
    <t>621700﹡﹡﹡﹡﹡﹡﹡﹡20390</t>
  </si>
  <si>
    <t>中国建设银行周村支行</t>
  </si>
  <si>
    <t>372330﹡﹡﹡﹡﹡﹡﹡﹡2472</t>
  </si>
  <si>
    <t>王德邻</t>
  </si>
  <si>
    <t>621721﹡﹡﹡﹡﹡﹡﹡﹡92174</t>
  </si>
  <si>
    <t>中国工商银行淄博分行</t>
  </si>
  <si>
    <t>372330﹡﹡﹡﹡﹡﹡﹡﹡2474</t>
  </si>
  <si>
    <t>李继炜</t>
  </si>
  <si>
    <t>621721﹡﹡﹡﹡﹡﹡﹡﹡99727</t>
  </si>
  <si>
    <t>中国工商银行淄博市周村支行</t>
  </si>
  <si>
    <t>370306﹡﹡﹡﹡﹡﹡﹡﹡2013</t>
  </si>
  <si>
    <t>于明瑞</t>
  </si>
  <si>
    <t>621700﹡﹡﹡﹡﹡﹡﹡﹡81957</t>
  </si>
  <si>
    <t>370322﹡﹡﹡﹡﹡﹡﹡﹡1319</t>
  </si>
  <si>
    <t>张俊哲</t>
  </si>
  <si>
    <t>622320﹡﹡﹡﹡﹡﹡﹡﹡41</t>
  </si>
  <si>
    <t>山东省农村信用社联合社高青农村商业银行</t>
  </si>
  <si>
    <t>370721﹡﹡﹡﹡﹡﹡﹡﹡4032</t>
  </si>
  <si>
    <t>包奉琪</t>
  </si>
  <si>
    <t>622823﹡﹡﹡﹡﹡﹡﹡﹡50577</t>
  </si>
  <si>
    <t>中国农业银行淄博分行营业部</t>
  </si>
  <si>
    <t>370303﹡﹡﹡﹡﹡﹡﹡﹡4510</t>
  </si>
  <si>
    <t>王铭梁</t>
  </si>
  <si>
    <t>621700﹡﹡﹡﹡﹡﹡﹡﹡87573</t>
  </si>
  <si>
    <t>中国建设银行淄博市淄博西城支行</t>
  </si>
  <si>
    <t>370306﹡﹡﹡﹡﹡﹡﹡﹡0518</t>
  </si>
  <si>
    <t>郭新宇</t>
  </si>
  <si>
    <t>621700﹡﹡﹡﹡﹡﹡﹡﹡26640</t>
  </si>
  <si>
    <t>中国建设银行淄博市周村支行</t>
  </si>
  <si>
    <t>370302﹡﹡﹡﹡﹡﹡﹡﹡601X</t>
  </si>
  <si>
    <t>赵健衡</t>
  </si>
  <si>
    <t>621721﹡﹡﹡﹡﹡﹡﹡﹡83480</t>
  </si>
  <si>
    <t>中国工商银行股份有限公司淄博市周村区祠堂街支行</t>
  </si>
  <si>
    <t>370306﹡﹡﹡﹡﹡﹡﹡﹡1539</t>
  </si>
  <si>
    <t>杜小玮</t>
  </si>
  <si>
    <t>621700﹡﹡﹡﹡﹡﹡﹡﹡96971</t>
  </si>
  <si>
    <t>370306﹡﹡﹡﹡﹡﹡﹡﹡051X</t>
  </si>
  <si>
    <t>黄羿溥</t>
  </si>
  <si>
    <t>622320﹡﹡﹡﹡﹡﹡﹡﹡44</t>
  </si>
  <si>
    <t>山东周村农村商业银行股份有限公司营业部</t>
  </si>
  <si>
    <t>370302﹡﹡﹡﹡﹡﹡﹡﹡2915</t>
  </si>
  <si>
    <t>鲁家乐</t>
  </si>
  <si>
    <t>622823﹡﹡﹡﹡﹡﹡﹡﹡22563</t>
  </si>
  <si>
    <t>中国农业银行淄博淄川支行</t>
  </si>
  <si>
    <t>370306﹡﹡﹡﹡﹡﹡﹡﹡4718</t>
  </si>
  <si>
    <t>沈昊骀</t>
  </si>
  <si>
    <t>622823﹡﹡﹡﹡﹡﹡﹡﹡73761</t>
  </si>
  <si>
    <t>370323﹡﹡﹡﹡﹡﹡﹡﹡1215</t>
  </si>
  <si>
    <t>包汉宁</t>
  </si>
  <si>
    <t>621721﹡﹡﹡﹡﹡﹡﹡﹡83472</t>
  </si>
  <si>
    <t>370302﹡﹡﹡﹡﹡﹡﹡﹡001X</t>
  </si>
  <si>
    <t>祝子鉴</t>
  </si>
  <si>
    <t>621700﹡﹡﹡﹡﹡﹡﹡﹡80669</t>
  </si>
  <si>
    <t>中国建设银行淄川区般阳路分行</t>
  </si>
  <si>
    <t>372330﹡﹡﹡﹡﹡﹡﹡﹡1871</t>
  </si>
  <si>
    <t>李鑫成</t>
  </si>
  <si>
    <t>621721﹡﹡﹡﹡﹡﹡﹡﹡03893</t>
  </si>
  <si>
    <t>中国工商银行滨州市邹平支行营业厅</t>
  </si>
  <si>
    <t>山东耐火材料集团有限公司</t>
  </si>
  <si>
    <t>石新起</t>
  </si>
  <si>
    <t>622823﹡﹡﹡﹡﹡﹡﹡﹡08873</t>
  </si>
  <si>
    <t>山东农业银行淄博周村支行</t>
  </si>
  <si>
    <t>370304﹡﹡﹡﹡﹡﹡﹡﹡0018</t>
  </si>
  <si>
    <t>张金瑞</t>
  </si>
  <si>
    <t>621721﹡﹡﹡﹡﹡﹡﹡﹡93772</t>
  </si>
  <si>
    <t>中国工商银行淄博博山支行营业室</t>
  </si>
  <si>
    <t>230502﹡﹡﹡﹡﹡﹡﹡﹡1188</t>
  </si>
  <si>
    <t>李莹慧</t>
  </si>
  <si>
    <t>621721﹡﹡﹡﹡﹡﹡﹡﹡93764</t>
  </si>
  <si>
    <t>370306﹡﹡﹡﹡﹡﹡﹡﹡2511</t>
  </si>
  <si>
    <t>王浩鑫</t>
  </si>
  <si>
    <t>621700﹡﹡﹡﹡﹡﹡﹡﹡32861</t>
  </si>
  <si>
    <t>361002﹡﹡﹡﹡﹡﹡﹡﹡7614</t>
  </si>
  <si>
    <t>周达庆</t>
  </si>
  <si>
    <t>621721﹡﹡﹡﹡﹡﹡﹡﹡07198</t>
  </si>
  <si>
    <t>中国工商银行淄博周村王村支行</t>
  </si>
  <si>
    <t>340827﹡﹡﹡﹡﹡﹡﹡﹡3239</t>
  </si>
  <si>
    <t>李龙飞</t>
  </si>
  <si>
    <t>621721﹡﹡﹡﹡﹡﹡﹡﹡59006</t>
  </si>
  <si>
    <t>130423﹡﹡﹡﹡﹡﹡﹡﹡1057</t>
  </si>
  <si>
    <t>赵津</t>
  </si>
  <si>
    <t>621721﹡﹡﹡﹡﹡﹡﹡﹡07172</t>
  </si>
  <si>
    <t>370321﹡﹡﹡﹡﹡﹡﹡﹡0654</t>
  </si>
  <si>
    <t>宋昺宇</t>
  </si>
  <si>
    <t xml:space="preserve"> 62232﹡﹡﹡﹡﹡﹡﹡﹡993</t>
  </si>
  <si>
    <t>山东桓台农村商业银行起凤支行</t>
  </si>
  <si>
    <t>淄博维兰德商业运营管理有限公司</t>
  </si>
  <si>
    <t>370302﹡﹡﹡﹡﹡﹡﹡﹡3926</t>
  </si>
  <si>
    <t>高悦恬</t>
  </si>
  <si>
    <t>622320﹡﹡﹡﹡﹡﹡﹡﹡77</t>
  </si>
  <si>
    <t>山东张店农村商业银行股份有限公司盛世康城分理处</t>
  </si>
  <si>
    <t>淄博新世博金属科技有限公司</t>
  </si>
  <si>
    <t>370306﹡﹡﹡﹡﹡﹡﹡﹡0015</t>
  </si>
  <si>
    <t>刘睿烨</t>
  </si>
  <si>
    <t>621700﹡﹡﹡﹡﹡﹡﹡﹡80926</t>
  </si>
  <si>
    <t>建行周村支行</t>
  </si>
  <si>
    <t>淄博鹿鹿千汇商贸有限公司</t>
  </si>
  <si>
    <t>370321﹡﹡﹡﹡﹡﹡﹡﹡1820</t>
  </si>
  <si>
    <t>孔艳</t>
  </si>
  <si>
    <t>622320﹡﹡﹡﹡﹡﹡﹡﹡29</t>
  </si>
  <si>
    <t>山东周村农村商业银行股份有限公司贾黄支行</t>
  </si>
  <si>
    <t>光曜传媒有限公司</t>
  </si>
  <si>
    <t>370321﹡﹡﹡﹡﹡﹡﹡﹡0316</t>
  </si>
  <si>
    <t>安中枢</t>
  </si>
  <si>
    <t>4-11</t>
  </si>
  <si>
    <t>622823﹡﹡﹡﹡﹡﹡﹡﹡80268</t>
  </si>
  <si>
    <t>农行桓台支行</t>
  </si>
  <si>
    <t>淄博嘉隆电子有限公司</t>
  </si>
  <si>
    <t>侯宗旭</t>
  </si>
  <si>
    <t>622320﹡﹡﹡﹡﹡﹡﹡﹡66</t>
  </si>
  <si>
    <t>山东省农村信用社</t>
  </si>
  <si>
    <t>王泽旭</t>
  </si>
  <si>
    <t>621721﹡﹡﹡﹡﹡﹡﹡﹡55108</t>
  </si>
  <si>
    <t>370503﹡﹡﹡﹡﹡﹡﹡﹡0013</t>
  </si>
  <si>
    <t>刘晓航</t>
  </si>
  <si>
    <t>621756﹡﹡﹡﹡﹡﹡﹡﹡31842</t>
  </si>
  <si>
    <t>370302﹡﹡﹡﹡﹡﹡﹡﹡4210</t>
  </si>
  <si>
    <t>孙崇恩</t>
  </si>
  <si>
    <t>622823﹡﹡﹡﹡﹡﹡﹡﹡76167</t>
  </si>
  <si>
    <t>370302﹡﹡﹡﹡﹡﹡﹡﹡4814</t>
  </si>
  <si>
    <t>李铖</t>
  </si>
  <si>
    <t>621700﹡﹡﹡﹡﹡﹡﹡﹡37184</t>
  </si>
  <si>
    <t>370303﹡﹡﹡﹡﹡﹡﹡﹡5118</t>
  </si>
  <si>
    <t>王宏钊</t>
  </si>
  <si>
    <t>8-12</t>
  </si>
  <si>
    <t>621721﹡﹡﹡﹡﹡﹡﹡﹡81440</t>
  </si>
  <si>
    <t>370303﹡﹡﹡﹡﹡﹡﹡﹡7015</t>
  </si>
  <si>
    <t>张洛杭</t>
  </si>
  <si>
    <t>621700﹡﹡﹡﹡﹡﹡﹡﹡58747</t>
  </si>
  <si>
    <t>370303﹡﹡﹡﹡﹡﹡﹡﹡4212</t>
  </si>
  <si>
    <t>范文科</t>
  </si>
  <si>
    <t>622320﹡﹡﹡﹡﹡﹡﹡﹡85</t>
  </si>
  <si>
    <t>370303﹡﹡﹡﹡﹡﹡﹡﹡3912</t>
  </si>
  <si>
    <t>姚锦修</t>
  </si>
  <si>
    <t>622320﹡﹡﹡﹡﹡﹡﹡﹡93</t>
  </si>
  <si>
    <t>山东农商银行</t>
  </si>
  <si>
    <t>370306﹡﹡﹡﹡﹡﹡﹡﹡003X</t>
  </si>
  <si>
    <t>王帅</t>
  </si>
  <si>
    <t>621700﹡﹡﹡﹡﹡﹡﹡﹡12397</t>
  </si>
  <si>
    <t>370303﹡﹡﹡﹡﹡﹡﹡﹡1764</t>
  </si>
  <si>
    <t>张馨儒</t>
  </si>
  <si>
    <t>622823﹡﹡﹡﹡﹡﹡﹡﹡49767</t>
  </si>
  <si>
    <t>371521﹡﹡﹡﹡﹡﹡﹡﹡1410</t>
  </si>
  <si>
    <t>宋先铭</t>
  </si>
  <si>
    <t>621721﹡﹡﹡﹡﹡﹡﹡﹡24838</t>
  </si>
  <si>
    <t>371122﹡﹡﹡﹡﹡﹡﹡﹡0912</t>
  </si>
  <si>
    <t>董世鹏</t>
  </si>
  <si>
    <t>623077﹡﹡﹡﹡﹡﹡﹡﹡95991</t>
  </si>
  <si>
    <t>日照银行</t>
  </si>
  <si>
    <t>淄博悦盛商业管理有限公司</t>
  </si>
  <si>
    <t>370181﹡﹡﹡﹡﹡﹡﹡﹡444X</t>
  </si>
  <si>
    <t>石梦琪</t>
  </si>
  <si>
    <t>1-7</t>
  </si>
  <si>
    <t>622823﹡﹡﹡﹡﹡﹡﹡﹡44876</t>
  </si>
  <si>
    <t>淄博伟业不锈钢有限公司</t>
  </si>
  <si>
    <t>370523﹡﹡﹡﹡﹡﹡﹡﹡132X</t>
  </si>
  <si>
    <t>颜晓语</t>
  </si>
  <si>
    <t>622320﹡﹡﹡﹡﹡﹡﹡﹡64</t>
  </si>
  <si>
    <t>周村区农村 商业银行</t>
  </si>
  <si>
    <t>372330﹡﹡﹡﹡﹡﹡﹡﹡1850</t>
  </si>
  <si>
    <t>周龙烨</t>
  </si>
  <si>
    <t>5-11</t>
  </si>
  <si>
    <t>622320﹡﹡﹡﹡﹡﹡﹡﹡23</t>
  </si>
  <si>
    <t>淄博瑞雪不锈钢有限公司</t>
  </si>
  <si>
    <t>370786﹡﹡﹡﹡﹡﹡﹡﹡5128</t>
  </si>
  <si>
    <t>朱永丽</t>
  </si>
  <si>
    <t>621721﹡﹡﹡﹡﹡﹡﹡﹡33924</t>
  </si>
  <si>
    <t>中国工商银行周村新建中路支行</t>
  </si>
  <si>
    <t>370306﹡﹡﹡﹡﹡﹡﹡﹡2524</t>
  </si>
  <si>
    <t>毕睿傲</t>
  </si>
  <si>
    <t>621721﹡﹡﹡﹡﹡﹡﹡﹡78419</t>
  </si>
  <si>
    <t>372330﹡﹡﹡﹡﹡﹡﹡﹡0034</t>
  </si>
  <si>
    <t>马纪骏</t>
  </si>
  <si>
    <t>622320﹡﹡﹡﹡﹡﹡﹡﹡51</t>
  </si>
  <si>
    <t>邹平农村商业银行</t>
  </si>
  <si>
    <t>淄博盛世锦航汽车销售服务有限公司</t>
  </si>
  <si>
    <t>370306﹡﹡﹡﹡﹡﹡﹡﹡3015</t>
  </si>
  <si>
    <t>朱锦鸿</t>
  </si>
  <si>
    <t>淄川农村商业银行股份有限公司杨寨支行</t>
  </si>
  <si>
    <t>372321﹡﹡﹡﹡﹡﹡﹡﹡6716</t>
  </si>
  <si>
    <t>毛俊涛</t>
  </si>
  <si>
    <t>621797﹡﹡﹡﹡﹡﹡﹡﹡84352</t>
  </si>
  <si>
    <t>中国邮政储蓄银行股份有限公司惠民县支行</t>
  </si>
  <si>
    <t>淄博鲁悦轩饮食服务有限公司</t>
  </si>
  <si>
    <t>370306﹡﹡﹡﹡﹡﹡﹡﹡522X</t>
  </si>
  <si>
    <t>王煜坤</t>
  </si>
  <si>
    <t>622320﹡﹡﹡﹡﹡﹡﹡﹡40</t>
  </si>
  <si>
    <t>山东省农村信用社联合社周村农村商业银行</t>
  </si>
  <si>
    <t>淄博巨宸商贸有限公司</t>
  </si>
  <si>
    <t>370306﹡﹡﹡﹡﹡﹡﹡﹡1010</t>
  </si>
  <si>
    <t>李国梁</t>
  </si>
  <si>
    <t>622823﹡﹡﹡﹡﹡﹡﹡﹡36475</t>
  </si>
  <si>
    <t>中国农业银行淄博周村支行</t>
  </si>
  <si>
    <t>山东悠乐滋生物科技有限公司</t>
  </si>
  <si>
    <t>372330﹡﹡﹡﹡﹡﹡﹡﹡5862</t>
  </si>
  <si>
    <t>赵永康</t>
  </si>
  <si>
    <t>621756﹡﹡﹡﹡﹡﹡﹡﹡65669</t>
  </si>
  <si>
    <t>中国银行淄博周村古商城支行</t>
  </si>
  <si>
    <t>山东新盐丰金属材料有限公司</t>
  </si>
  <si>
    <t>372330﹡﹡﹡﹡﹡﹡﹡﹡0062</t>
  </si>
  <si>
    <t>许格格</t>
  </si>
  <si>
    <t>622823﹡﹡﹡﹡﹡﹡﹡﹡94575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</si>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</sst>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;[Red]\-0.00\ "/>
  </numFmts>
  <fonts count="36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indexed="10"/>
      <name val="宋体"/>
      <charset val="134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sz val="9"/>
      <color rgb="FF181C25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top"/>
    </xf>
    <xf numFmtId="0" fontId="35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45" applyFont="1" applyFill="1" applyAlignment="1">
      <alignment horizontal="center" vertical="center" wrapText="1"/>
    </xf>
    <xf numFmtId="0" fontId="7" fillId="0" borderId="0" xfId="45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45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36" applyNumberFormat="1" applyFont="1" applyFill="1" applyBorder="1" applyAlignment="1">
      <alignment horizontal="center" vertical="center" wrapText="1"/>
    </xf>
    <xf numFmtId="0" fontId="9" fillId="0" borderId="6" xfId="36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0" xfId="5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汇总表_11_160606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5_2018年第一季度公示情况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9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47"/>
  <sheetViews>
    <sheetView tabSelected="1" workbookViewId="0">
      <selection activeCell="M73" sqref="M73"/>
    </sheetView>
  </sheetViews>
  <sheetFormatPr defaultColWidth="9" defaultRowHeight="11.25"/>
  <cols>
    <col min="1" max="1" width="5.625" style="2" customWidth="1"/>
    <col min="2" max="2" width="23.25" style="6" customWidth="1"/>
    <col min="3" max="3" width="4.375" style="7" customWidth="1"/>
    <col min="4" max="4" width="4.625" style="7" customWidth="1"/>
    <col min="5" max="5" width="24.125" style="8" customWidth="1"/>
    <col min="6" max="6" width="8.75" style="2" customWidth="1"/>
    <col min="7" max="7" width="6.5" style="2" customWidth="1"/>
    <col min="8" max="8" width="4.75" style="2" customWidth="1"/>
    <col min="9" max="9" width="8" style="9" customWidth="1"/>
    <col min="10" max="10" width="8.5" style="10" customWidth="1"/>
    <col min="11" max="11" width="22.875" style="1" customWidth="1"/>
    <col min="12" max="12" width="24.625" style="11" customWidth="1"/>
    <col min="13" max="13" width="20.125" style="1" customWidth="1"/>
    <col min="14" max="16383" width="9" style="1"/>
  </cols>
  <sheetData>
    <row r="1" s="1" customFormat="1" ht="27" customHeight="1" spans="1:12">
      <c r="A1" s="12" t="s">
        <v>0</v>
      </c>
      <c r="B1" s="6"/>
      <c r="C1" s="7"/>
      <c r="D1" s="7"/>
      <c r="E1" s="8"/>
      <c r="F1" s="2"/>
      <c r="G1" s="2"/>
      <c r="H1" s="2"/>
      <c r="I1" s="9"/>
      <c r="J1" s="10"/>
      <c r="L1" s="11"/>
    </row>
    <row r="2" s="1" customFormat="1" ht="30" customHeight="1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="1" customFormat="1" ht="30" customHeight="1" spans="1:12">
      <c r="A3" s="14"/>
      <c r="B3" s="14"/>
      <c r="C3" s="14"/>
      <c r="D3" s="14"/>
      <c r="E3" s="14"/>
      <c r="F3" s="14"/>
      <c r="G3" s="14"/>
      <c r="H3" s="14"/>
      <c r="I3" s="14"/>
      <c r="J3" s="14"/>
      <c r="K3" s="35"/>
      <c r="L3" s="35"/>
    </row>
    <row r="4" s="2" customFormat="1" ht="20" customHeight="1" spans="1:12">
      <c r="A4" s="15" t="s">
        <v>2</v>
      </c>
      <c r="B4" s="15" t="s">
        <v>3</v>
      </c>
      <c r="C4" s="15" t="s">
        <v>4</v>
      </c>
      <c r="D4" s="15" t="s">
        <v>5</v>
      </c>
      <c r="E4" s="16" t="s">
        <v>6</v>
      </c>
      <c r="F4" s="15" t="s">
        <v>7</v>
      </c>
      <c r="G4" s="15" t="s">
        <v>8</v>
      </c>
      <c r="H4" s="15" t="s">
        <v>9</v>
      </c>
      <c r="I4" s="36" t="s">
        <v>10</v>
      </c>
      <c r="J4" s="37" t="s">
        <v>11</v>
      </c>
      <c r="K4" s="17" t="s">
        <v>12</v>
      </c>
      <c r="L4" s="15" t="s">
        <v>13</v>
      </c>
    </row>
    <row r="5" s="3" customFormat="1" ht="20" customHeight="1" spans="1:12">
      <c r="A5" s="15"/>
      <c r="B5" s="15"/>
      <c r="C5" s="15"/>
      <c r="D5" s="15"/>
      <c r="E5" s="16"/>
      <c r="F5" s="15"/>
      <c r="G5" s="15"/>
      <c r="H5" s="15"/>
      <c r="I5" s="36"/>
      <c r="J5" s="37"/>
      <c r="K5" s="17"/>
      <c r="L5" s="15"/>
    </row>
    <row r="6" s="1" customFormat="1" ht="30" customHeight="1" spans="1:12">
      <c r="A6" s="17">
        <v>1</v>
      </c>
      <c r="B6" s="18" t="s">
        <v>14</v>
      </c>
      <c r="C6" s="18">
        <v>5</v>
      </c>
      <c r="D6" s="18">
        <v>19</v>
      </c>
      <c r="E6" s="19" t="s">
        <v>15</v>
      </c>
      <c r="F6" s="20" t="s">
        <v>16</v>
      </c>
      <c r="G6" s="21" t="s">
        <v>17</v>
      </c>
      <c r="H6" s="22">
        <v>3</v>
      </c>
      <c r="I6" s="38" t="s">
        <v>18</v>
      </c>
      <c r="J6" s="39">
        <f t="shared" ref="J6:J11" si="0">115.53*2+115.97*1</f>
        <v>347.03</v>
      </c>
      <c r="K6" s="19" t="s">
        <v>19</v>
      </c>
      <c r="L6" s="20" t="s">
        <v>20</v>
      </c>
    </row>
    <row r="7" s="1" customFormat="1" ht="30" customHeight="1" spans="1:12">
      <c r="A7" s="17"/>
      <c r="B7" s="18"/>
      <c r="C7" s="18"/>
      <c r="D7" s="18"/>
      <c r="E7" s="19" t="s">
        <v>21</v>
      </c>
      <c r="F7" s="20" t="s">
        <v>22</v>
      </c>
      <c r="G7" s="21" t="s">
        <v>17</v>
      </c>
      <c r="H7" s="22">
        <v>3</v>
      </c>
      <c r="I7" s="38" t="s">
        <v>18</v>
      </c>
      <c r="J7" s="39">
        <f t="shared" si="0"/>
        <v>347.03</v>
      </c>
      <c r="K7" s="19" t="s">
        <v>23</v>
      </c>
      <c r="L7" s="20" t="s">
        <v>24</v>
      </c>
    </row>
    <row r="8" s="1" customFormat="1" ht="30" customHeight="1" spans="1:12">
      <c r="A8" s="17"/>
      <c r="B8" s="18"/>
      <c r="C8" s="18"/>
      <c r="D8" s="18"/>
      <c r="E8" s="19" t="s">
        <v>25</v>
      </c>
      <c r="F8" s="20" t="s">
        <v>26</v>
      </c>
      <c r="G8" s="21" t="s">
        <v>27</v>
      </c>
      <c r="H8" s="22">
        <v>2</v>
      </c>
      <c r="I8" s="38" t="s">
        <v>18</v>
      </c>
      <c r="J8" s="39">
        <f>115.53*1+115.97*1</f>
        <v>231.5</v>
      </c>
      <c r="K8" s="19" t="s">
        <v>28</v>
      </c>
      <c r="L8" s="20" t="s">
        <v>29</v>
      </c>
    </row>
    <row r="9" s="1" customFormat="1" ht="30" customHeight="1" spans="1:12">
      <c r="A9" s="17"/>
      <c r="B9" s="18"/>
      <c r="C9" s="18"/>
      <c r="D9" s="18"/>
      <c r="E9" s="19" t="s">
        <v>30</v>
      </c>
      <c r="F9" s="20" t="s">
        <v>31</v>
      </c>
      <c r="G9" s="21" t="s">
        <v>32</v>
      </c>
      <c r="H9" s="22">
        <v>4</v>
      </c>
      <c r="I9" s="38" t="s">
        <v>18</v>
      </c>
      <c r="J9" s="39">
        <f>115.53*3+115.97*1</f>
        <v>462.56</v>
      </c>
      <c r="K9" s="19" t="s">
        <v>33</v>
      </c>
      <c r="L9" s="20" t="s">
        <v>29</v>
      </c>
    </row>
    <row r="10" s="1" customFormat="1" ht="30" customHeight="1" spans="1:12">
      <c r="A10" s="17"/>
      <c r="B10" s="18"/>
      <c r="C10" s="18"/>
      <c r="D10" s="18"/>
      <c r="E10" s="19" t="s">
        <v>34</v>
      </c>
      <c r="F10" s="20" t="s">
        <v>35</v>
      </c>
      <c r="G10" s="21" t="s">
        <v>36</v>
      </c>
      <c r="H10" s="22">
        <v>7</v>
      </c>
      <c r="I10" s="38" t="s">
        <v>18</v>
      </c>
      <c r="J10" s="39">
        <f>115.53*6+115.97*1</f>
        <v>809.15</v>
      </c>
      <c r="K10" s="19" t="s">
        <v>37</v>
      </c>
      <c r="L10" s="20" t="s">
        <v>29</v>
      </c>
    </row>
    <row r="11" s="1" customFormat="1" ht="30" customHeight="1" spans="1:12">
      <c r="A11" s="17">
        <v>2</v>
      </c>
      <c r="B11" s="18" t="s">
        <v>38</v>
      </c>
      <c r="C11" s="18">
        <v>1</v>
      </c>
      <c r="D11" s="18">
        <v>3</v>
      </c>
      <c r="E11" s="19" t="s">
        <v>39</v>
      </c>
      <c r="F11" s="23" t="s">
        <v>40</v>
      </c>
      <c r="G11" s="21" t="s">
        <v>17</v>
      </c>
      <c r="H11" s="22">
        <v>3</v>
      </c>
      <c r="I11" s="38" t="s">
        <v>18</v>
      </c>
      <c r="J11" s="39">
        <f t="shared" si="0"/>
        <v>347.03</v>
      </c>
      <c r="K11" s="19" t="s">
        <v>41</v>
      </c>
      <c r="L11" s="23" t="s">
        <v>42</v>
      </c>
    </row>
    <row r="12" s="1" customFormat="1" ht="30" customHeight="1" spans="1:12">
      <c r="A12" s="17">
        <v>3</v>
      </c>
      <c r="B12" s="18" t="s">
        <v>43</v>
      </c>
      <c r="C12" s="18">
        <v>1</v>
      </c>
      <c r="D12" s="18">
        <v>6</v>
      </c>
      <c r="E12" s="19" t="s">
        <v>44</v>
      </c>
      <c r="F12" s="20" t="s">
        <v>45</v>
      </c>
      <c r="G12" s="24" t="s">
        <v>46</v>
      </c>
      <c r="H12" s="17">
        <v>6</v>
      </c>
      <c r="I12" s="38" t="s">
        <v>18</v>
      </c>
      <c r="J12" s="39">
        <f>115.53*5+115.97*1</f>
        <v>693.62</v>
      </c>
      <c r="K12" s="19" t="s">
        <v>47</v>
      </c>
      <c r="L12" s="40" t="s">
        <v>48</v>
      </c>
    </row>
    <row r="13" s="1" customFormat="1" ht="30" customHeight="1" spans="1:12">
      <c r="A13" s="17">
        <v>4</v>
      </c>
      <c r="B13" s="18" t="s">
        <v>49</v>
      </c>
      <c r="C13" s="18">
        <v>1</v>
      </c>
      <c r="D13" s="18">
        <v>3</v>
      </c>
      <c r="E13" s="19" t="s">
        <v>50</v>
      </c>
      <c r="F13" s="23" t="s">
        <v>51</v>
      </c>
      <c r="G13" s="21" t="s">
        <v>17</v>
      </c>
      <c r="H13" s="22">
        <v>3</v>
      </c>
      <c r="I13" s="38" t="s">
        <v>18</v>
      </c>
      <c r="J13" s="39">
        <f>115.53*2+115.97*1</f>
        <v>347.03</v>
      </c>
      <c r="K13" s="19" t="s">
        <v>52</v>
      </c>
      <c r="L13" s="18" t="s">
        <v>53</v>
      </c>
    </row>
    <row r="14" s="1" customFormat="1" ht="30" customHeight="1" spans="1:12">
      <c r="A14" s="17">
        <v>5</v>
      </c>
      <c r="B14" s="18" t="s">
        <v>54</v>
      </c>
      <c r="C14" s="18">
        <v>1</v>
      </c>
      <c r="D14" s="18">
        <v>2</v>
      </c>
      <c r="E14" s="19" t="s">
        <v>55</v>
      </c>
      <c r="F14" s="23" t="s">
        <v>56</v>
      </c>
      <c r="G14" s="21" t="s">
        <v>27</v>
      </c>
      <c r="H14" s="22">
        <v>2</v>
      </c>
      <c r="I14" s="38" t="s">
        <v>18</v>
      </c>
      <c r="J14" s="39">
        <f>115.53*1+115.97*1</f>
        <v>231.5</v>
      </c>
      <c r="K14" s="19" t="s">
        <v>57</v>
      </c>
      <c r="L14" s="23" t="s">
        <v>42</v>
      </c>
    </row>
    <row r="15" s="1" customFormat="1" ht="30" customHeight="1" spans="1:12">
      <c r="A15" s="25">
        <v>6</v>
      </c>
      <c r="B15" s="26" t="s">
        <v>58</v>
      </c>
      <c r="C15" s="26">
        <v>10</v>
      </c>
      <c r="D15" s="26">
        <v>102</v>
      </c>
      <c r="E15" s="19" t="s">
        <v>59</v>
      </c>
      <c r="F15" s="27" t="s">
        <v>60</v>
      </c>
      <c r="G15" s="24" t="s">
        <v>61</v>
      </c>
      <c r="H15" s="17">
        <v>12</v>
      </c>
      <c r="I15" s="41" t="s">
        <v>18</v>
      </c>
      <c r="J15" s="39">
        <f t="shared" ref="J15:J17" si="1">115.53*9+115.97*3</f>
        <v>1387.68</v>
      </c>
      <c r="K15" s="19" t="s">
        <v>62</v>
      </c>
      <c r="L15" s="42" t="s">
        <v>63</v>
      </c>
    </row>
    <row r="16" s="1" customFormat="1" ht="30" customHeight="1" spans="1:12">
      <c r="A16" s="28"/>
      <c r="B16" s="29"/>
      <c r="C16" s="29"/>
      <c r="D16" s="29"/>
      <c r="E16" s="19" t="s">
        <v>64</v>
      </c>
      <c r="F16" s="27" t="s">
        <v>65</v>
      </c>
      <c r="G16" s="24" t="s">
        <v>61</v>
      </c>
      <c r="H16" s="17">
        <v>12</v>
      </c>
      <c r="I16" s="41" t="s">
        <v>18</v>
      </c>
      <c r="J16" s="39">
        <f t="shared" si="1"/>
        <v>1387.68</v>
      </c>
      <c r="K16" s="19" t="s">
        <v>66</v>
      </c>
      <c r="L16" s="42" t="s">
        <v>20</v>
      </c>
    </row>
    <row r="17" s="1" customFormat="1" ht="30" customHeight="1" spans="1:12">
      <c r="A17" s="28"/>
      <c r="B17" s="29"/>
      <c r="C17" s="29"/>
      <c r="D17" s="29"/>
      <c r="E17" s="19" t="s">
        <v>67</v>
      </c>
      <c r="F17" s="27" t="s">
        <v>68</v>
      </c>
      <c r="G17" s="24" t="s">
        <v>61</v>
      </c>
      <c r="H17" s="17">
        <v>12</v>
      </c>
      <c r="I17" s="41" t="s">
        <v>18</v>
      </c>
      <c r="J17" s="39">
        <f t="shared" si="1"/>
        <v>1387.68</v>
      </c>
      <c r="K17" s="19" t="s">
        <v>69</v>
      </c>
      <c r="L17" s="42" t="s">
        <v>20</v>
      </c>
    </row>
    <row r="18" s="1" customFormat="1" ht="30" customHeight="1" spans="1:12">
      <c r="A18" s="28"/>
      <c r="B18" s="29"/>
      <c r="C18" s="29"/>
      <c r="D18" s="29"/>
      <c r="E18" s="19" t="s">
        <v>70</v>
      </c>
      <c r="F18" s="19" t="s">
        <v>71</v>
      </c>
      <c r="G18" s="24" t="s">
        <v>61</v>
      </c>
      <c r="H18" s="17">
        <v>12</v>
      </c>
      <c r="I18" s="41">
        <v>5000</v>
      </c>
      <c r="J18" s="39">
        <f>128.75*12</f>
        <v>1545</v>
      </c>
      <c r="K18" s="19" t="s">
        <v>72</v>
      </c>
      <c r="L18" s="43" t="s">
        <v>29</v>
      </c>
    </row>
    <row r="19" s="1" customFormat="1" ht="30" customHeight="1" spans="1:12">
      <c r="A19" s="28"/>
      <c r="B19" s="29"/>
      <c r="C19" s="29"/>
      <c r="D19" s="29"/>
      <c r="E19" s="19" t="s">
        <v>73</v>
      </c>
      <c r="F19" s="19" t="s">
        <v>74</v>
      </c>
      <c r="G19" s="24" t="s">
        <v>61</v>
      </c>
      <c r="H19" s="17">
        <v>12</v>
      </c>
      <c r="I19" s="41">
        <v>6000</v>
      </c>
      <c r="J19" s="39">
        <f>154.5*12</f>
        <v>1854</v>
      </c>
      <c r="K19" s="19" t="s">
        <v>75</v>
      </c>
      <c r="L19" s="43" t="s">
        <v>76</v>
      </c>
    </row>
    <row r="20" s="1" customFormat="1" ht="30" customHeight="1" spans="1:12">
      <c r="A20" s="28"/>
      <c r="B20" s="29"/>
      <c r="C20" s="29"/>
      <c r="D20" s="29"/>
      <c r="E20" s="19" t="s">
        <v>77</v>
      </c>
      <c r="F20" s="27" t="s">
        <v>78</v>
      </c>
      <c r="G20" s="24" t="s">
        <v>61</v>
      </c>
      <c r="H20" s="17">
        <v>12</v>
      </c>
      <c r="I20" s="41" t="s">
        <v>18</v>
      </c>
      <c r="J20" s="39">
        <f t="shared" ref="J20:J35" si="2">115.53*9+115.97*3</f>
        <v>1387.68</v>
      </c>
      <c r="K20" s="19" t="s">
        <v>79</v>
      </c>
      <c r="L20" s="44" t="s">
        <v>80</v>
      </c>
    </row>
    <row r="21" s="1" customFormat="1" ht="30" customHeight="1" spans="1:12">
      <c r="A21" s="28"/>
      <c r="B21" s="29"/>
      <c r="C21" s="29"/>
      <c r="D21" s="29"/>
      <c r="E21" s="19" t="s">
        <v>81</v>
      </c>
      <c r="F21" s="27" t="s">
        <v>82</v>
      </c>
      <c r="G21" s="24" t="s">
        <v>61</v>
      </c>
      <c r="H21" s="17">
        <v>12</v>
      </c>
      <c r="I21" s="41" t="s">
        <v>18</v>
      </c>
      <c r="J21" s="39">
        <f t="shared" si="2"/>
        <v>1387.68</v>
      </c>
      <c r="K21" s="19" t="s">
        <v>83</v>
      </c>
      <c r="L21" s="42" t="s">
        <v>63</v>
      </c>
    </row>
    <row r="22" s="1" customFormat="1" ht="30" customHeight="1" spans="1:12">
      <c r="A22" s="28"/>
      <c r="B22" s="29"/>
      <c r="C22" s="29"/>
      <c r="D22" s="29"/>
      <c r="E22" s="19" t="s">
        <v>84</v>
      </c>
      <c r="F22" s="27" t="s">
        <v>85</v>
      </c>
      <c r="G22" s="24" t="s">
        <v>86</v>
      </c>
      <c r="H22" s="17">
        <v>9</v>
      </c>
      <c r="I22" s="41" t="s">
        <v>18</v>
      </c>
      <c r="J22" s="39">
        <f>115.53*6+115.97*3</f>
        <v>1041.09</v>
      </c>
      <c r="K22" s="19" t="s">
        <v>87</v>
      </c>
      <c r="L22" s="42" t="s">
        <v>20</v>
      </c>
    </row>
    <row r="23" s="1" customFormat="1" ht="30" customHeight="1" spans="1:12">
      <c r="A23" s="28"/>
      <c r="B23" s="29"/>
      <c r="C23" s="29"/>
      <c r="D23" s="29"/>
      <c r="E23" s="19" t="s">
        <v>88</v>
      </c>
      <c r="F23" s="27" t="s">
        <v>89</v>
      </c>
      <c r="G23" s="24" t="s">
        <v>90</v>
      </c>
      <c r="H23" s="17">
        <v>6</v>
      </c>
      <c r="I23" s="41" t="s">
        <v>18</v>
      </c>
      <c r="J23" s="39">
        <f>115.53*3+115.97*3</f>
        <v>694.5</v>
      </c>
      <c r="K23" s="19" t="s">
        <v>91</v>
      </c>
      <c r="L23" s="44" t="s">
        <v>80</v>
      </c>
    </row>
    <row r="24" s="1" customFormat="1" ht="30" customHeight="1" spans="1:12">
      <c r="A24" s="28"/>
      <c r="B24" s="29"/>
      <c r="C24" s="29"/>
      <c r="D24" s="29"/>
      <c r="E24" s="19" t="s">
        <v>92</v>
      </c>
      <c r="F24" s="19" t="s">
        <v>93</v>
      </c>
      <c r="G24" s="24" t="s">
        <v>94</v>
      </c>
      <c r="H24" s="17">
        <v>3</v>
      </c>
      <c r="I24" s="41">
        <v>4504</v>
      </c>
      <c r="J24" s="39">
        <f>115.97*3</f>
        <v>347.91</v>
      </c>
      <c r="K24" s="19" t="s">
        <v>95</v>
      </c>
      <c r="L24" s="43" t="s">
        <v>20</v>
      </c>
    </row>
    <row r="25" s="1" customFormat="1" ht="30" customHeight="1" spans="1:12">
      <c r="A25" s="25">
        <v>7</v>
      </c>
      <c r="B25" s="26" t="s">
        <v>96</v>
      </c>
      <c r="C25" s="26">
        <v>16</v>
      </c>
      <c r="D25" s="26">
        <v>180</v>
      </c>
      <c r="E25" s="19" t="s">
        <v>97</v>
      </c>
      <c r="F25" s="30" t="s">
        <v>98</v>
      </c>
      <c r="G25" s="24" t="s">
        <v>61</v>
      </c>
      <c r="H25" s="17">
        <v>12</v>
      </c>
      <c r="I25" s="41" t="s">
        <v>18</v>
      </c>
      <c r="J25" s="39">
        <f t="shared" si="2"/>
        <v>1387.68</v>
      </c>
      <c r="K25" s="19" t="s">
        <v>99</v>
      </c>
      <c r="L25" s="44" t="s">
        <v>29</v>
      </c>
    </row>
    <row r="26" s="1" customFormat="1" ht="30" customHeight="1" spans="1:12">
      <c r="A26" s="28"/>
      <c r="B26" s="29"/>
      <c r="C26" s="29"/>
      <c r="D26" s="29"/>
      <c r="E26" s="19" t="s">
        <v>100</v>
      </c>
      <c r="F26" s="27" t="s">
        <v>101</v>
      </c>
      <c r="G26" s="24" t="s">
        <v>61</v>
      </c>
      <c r="H26" s="17">
        <v>12</v>
      </c>
      <c r="I26" s="41" t="s">
        <v>18</v>
      </c>
      <c r="J26" s="39">
        <f t="shared" si="2"/>
        <v>1387.68</v>
      </c>
      <c r="K26" s="19" t="s">
        <v>102</v>
      </c>
      <c r="L26" s="44" t="s">
        <v>24</v>
      </c>
    </row>
    <row r="27" s="1" customFormat="1" ht="30" customHeight="1" spans="1:12">
      <c r="A27" s="28"/>
      <c r="B27" s="29"/>
      <c r="C27" s="29"/>
      <c r="D27" s="29"/>
      <c r="E27" s="19" t="s">
        <v>103</v>
      </c>
      <c r="F27" s="27" t="s">
        <v>104</v>
      </c>
      <c r="G27" s="24" t="s">
        <v>61</v>
      </c>
      <c r="H27" s="17">
        <v>12</v>
      </c>
      <c r="I27" s="41" t="s">
        <v>18</v>
      </c>
      <c r="J27" s="39">
        <f t="shared" si="2"/>
        <v>1387.68</v>
      </c>
      <c r="K27" s="19" t="s">
        <v>105</v>
      </c>
      <c r="L27" s="44" t="s">
        <v>29</v>
      </c>
    </row>
    <row r="28" s="1" customFormat="1" ht="30" customHeight="1" spans="1:12">
      <c r="A28" s="28"/>
      <c r="B28" s="29"/>
      <c r="C28" s="29"/>
      <c r="D28" s="29"/>
      <c r="E28" s="19" t="s">
        <v>106</v>
      </c>
      <c r="F28" s="27" t="s">
        <v>107</v>
      </c>
      <c r="G28" s="24" t="s">
        <v>61</v>
      </c>
      <c r="H28" s="17">
        <v>12</v>
      </c>
      <c r="I28" s="41" t="s">
        <v>18</v>
      </c>
      <c r="J28" s="39">
        <f t="shared" si="2"/>
        <v>1387.68</v>
      </c>
      <c r="K28" s="19" t="s">
        <v>108</v>
      </c>
      <c r="L28" s="44" t="s">
        <v>29</v>
      </c>
    </row>
    <row r="29" s="1" customFormat="1" ht="30" customHeight="1" spans="1:12">
      <c r="A29" s="28"/>
      <c r="B29" s="29"/>
      <c r="C29" s="29"/>
      <c r="D29" s="29"/>
      <c r="E29" s="19" t="s">
        <v>109</v>
      </c>
      <c r="F29" s="27" t="s">
        <v>110</v>
      </c>
      <c r="G29" s="24" t="s">
        <v>61</v>
      </c>
      <c r="H29" s="17">
        <v>12</v>
      </c>
      <c r="I29" s="41" t="s">
        <v>18</v>
      </c>
      <c r="J29" s="39">
        <f t="shared" si="2"/>
        <v>1387.68</v>
      </c>
      <c r="K29" s="19" t="s">
        <v>111</v>
      </c>
      <c r="L29" s="44" t="s">
        <v>29</v>
      </c>
    </row>
    <row r="30" s="1" customFormat="1" ht="30" customHeight="1" spans="1:12">
      <c r="A30" s="28"/>
      <c r="B30" s="29"/>
      <c r="C30" s="29"/>
      <c r="D30" s="29"/>
      <c r="E30" s="19" t="s">
        <v>112</v>
      </c>
      <c r="F30" s="27" t="s">
        <v>113</v>
      </c>
      <c r="G30" s="24" t="s">
        <v>61</v>
      </c>
      <c r="H30" s="17">
        <v>12</v>
      </c>
      <c r="I30" s="41" t="s">
        <v>18</v>
      </c>
      <c r="J30" s="39">
        <f t="shared" si="2"/>
        <v>1387.68</v>
      </c>
      <c r="K30" s="19" t="s">
        <v>114</v>
      </c>
      <c r="L30" s="44" t="s">
        <v>63</v>
      </c>
    </row>
    <row r="31" s="1" customFormat="1" ht="30" customHeight="1" spans="1:12">
      <c r="A31" s="28"/>
      <c r="B31" s="29"/>
      <c r="C31" s="29"/>
      <c r="D31" s="29"/>
      <c r="E31" s="19" t="s">
        <v>115</v>
      </c>
      <c r="F31" s="27" t="s">
        <v>116</v>
      </c>
      <c r="G31" s="24" t="s">
        <v>61</v>
      </c>
      <c r="H31" s="17">
        <v>12</v>
      </c>
      <c r="I31" s="41" t="s">
        <v>18</v>
      </c>
      <c r="J31" s="39">
        <f t="shared" si="2"/>
        <v>1387.68</v>
      </c>
      <c r="K31" s="19" t="s">
        <v>117</v>
      </c>
      <c r="L31" s="44" t="s">
        <v>80</v>
      </c>
    </row>
    <row r="32" s="1" customFormat="1" ht="30" customHeight="1" spans="1:12">
      <c r="A32" s="28"/>
      <c r="B32" s="29"/>
      <c r="C32" s="29"/>
      <c r="D32" s="29"/>
      <c r="E32" s="19" t="s">
        <v>118</v>
      </c>
      <c r="F32" s="27" t="s">
        <v>119</v>
      </c>
      <c r="G32" s="24" t="s">
        <v>61</v>
      </c>
      <c r="H32" s="17">
        <v>12</v>
      </c>
      <c r="I32" s="41" t="s">
        <v>18</v>
      </c>
      <c r="J32" s="39">
        <f t="shared" si="2"/>
        <v>1387.68</v>
      </c>
      <c r="K32" s="19" t="s">
        <v>120</v>
      </c>
      <c r="L32" s="44" t="s">
        <v>63</v>
      </c>
    </row>
    <row r="33" s="1" customFormat="1" ht="30" customHeight="1" spans="1:12">
      <c r="A33" s="28"/>
      <c r="B33" s="29"/>
      <c r="C33" s="29"/>
      <c r="D33" s="29"/>
      <c r="E33" s="19" t="s">
        <v>121</v>
      </c>
      <c r="F33" s="27" t="s">
        <v>122</v>
      </c>
      <c r="G33" s="24" t="s">
        <v>61</v>
      </c>
      <c r="H33" s="17">
        <v>12</v>
      </c>
      <c r="I33" s="41" t="s">
        <v>18</v>
      </c>
      <c r="J33" s="39">
        <f t="shared" si="2"/>
        <v>1387.68</v>
      </c>
      <c r="K33" s="19" t="s">
        <v>123</v>
      </c>
      <c r="L33" s="44" t="s">
        <v>20</v>
      </c>
    </row>
    <row r="34" s="1" customFormat="1" ht="30" customHeight="1" spans="1:12">
      <c r="A34" s="28"/>
      <c r="B34" s="29"/>
      <c r="C34" s="29"/>
      <c r="D34" s="29"/>
      <c r="E34" s="19" t="s">
        <v>124</v>
      </c>
      <c r="F34" s="27" t="s">
        <v>125</v>
      </c>
      <c r="G34" s="24" t="s">
        <v>61</v>
      </c>
      <c r="H34" s="17">
        <v>12</v>
      </c>
      <c r="I34" s="41" t="s">
        <v>18</v>
      </c>
      <c r="J34" s="39">
        <f t="shared" si="2"/>
        <v>1387.68</v>
      </c>
      <c r="K34" s="19" t="s">
        <v>126</v>
      </c>
      <c r="L34" s="44" t="s">
        <v>20</v>
      </c>
    </row>
    <row r="35" s="1" customFormat="1" ht="30" customHeight="1" spans="1:12">
      <c r="A35" s="28"/>
      <c r="B35" s="29"/>
      <c r="C35" s="29"/>
      <c r="D35" s="29"/>
      <c r="E35" s="19" t="s">
        <v>127</v>
      </c>
      <c r="F35" s="27" t="s">
        <v>128</v>
      </c>
      <c r="G35" s="24" t="s">
        <v>61</v>
      </c>
      <c r="H35" s="17">
        <v>12</v>
      </c>
      <c r="I35" s="41" t="s">
        <v>18</v>
      </c>
      <c r="J35" s="39">
        <f t="shared" si="2"/>
        <v>1387.68</v>
      </c>
      <c r="K35" s="19" t="s">
        <v>129</v>
      </c>
      <c r="L35" s="44" t="s">
        <v>76</v>
      </c>
    </row>
    <row r="36" s="1" customFormat="1" ht="30" customHeight="1" spans="1:12">
      <c r="A36" s="28"/>
      <c r="B36" s="29"/>
      <c r="C36" s="29"/>
      <c r="D36" s="29"/>
      <c r="E36" s="19" t="s">
        <v>130</v>
      </c>
      <c r="F36" s="23" t="s">
        <v>131</v>
      </c>
      <c r="G36" s="24" t="s">
        <v>61</v>
      </c>
      <c r="H36" s="17">
        <v>12</v>
      </c>
      <c r="I36" s="41">
        <v>6500</v>
      </c>
      <c r="J36" s="39">
        <f>167.37*12</f>
        <v>2008.44</v>
      </c>
      <c r="K36" s="19" t="s">
        <v>132</v>
      </c>
      <c r="L36" s="45" t="s">
        <v>63</v>
      </c>
    </row>
    <row r="37" s="1" customFormat="1" ht="30" customHeight="1" spans="1:12">
      <c r="A37" s="28"/>
      <c r="B37" s="29"/>
      <c r="C37" s="29"/>
      <c r="D37" s="29"/>
      <c r="E37" s="19" t="s">
        <v>133</v>
      </c>
      <c r="F37" s="27" t="s">
        <v>134</v>
      </c>
      <c r="G37" s="24" t="s">
        <v>61</v>
      </c>
      <c r="H37" s="17">
        <v>12</v>
      </c>
      <c r="I37" s="41" t="s">
        <v>18</v>
      </c>
      <c r="J37" s="39">
        <f>115.53*9+115.97*3</f>
        <v>1387.68</v>
      </c>
      <c r="K37" s="19" t="s">
        <v>135</v>
      </c>
      <c r="L37" s="44" t="s">
        <v>20</v>
      </c>
    </row>
    <row r="38" s="1" customFormat="1" ht="30" customHeight="1" spans="1:12">
      <c r="A38" s="28"/>
      <c r="B38" s="29"/>
      <c r="C38" s="29"/>
      <c r="D38" s="29"/>
      <c r="E38" s="19" t="s">
        <v>136</v>
      </c>
      <c r="F38" s="27" t="s">
        <v>137</v>
      </c>
      <c r="G38" s="24" t="s">
        <v>61</v>
      </c>
      <c r="H38" s="17">
        <v>12</v>
      </c>
      <c r="I38" s="41" t="s">
        <v>18</v>
      </c>
      <c r="J38" s="39">
        <f>115.53*9+115.97*3</f>
        <v>1387.68</v>
      </c>
      <c r="K38" s="19" t="s">
        <v>138</v>
      </c>
      <c r="L38" s="44" t="s">
        <v>63</v>
      </c>
    </row>
    <row r="39" s="1" customFormat="1" ht="30" customHeight="1" spans="1:12">
      <c r="A39" s="28"/>
      <c r="B39" s="29"/>
      <c r="C39" s="29"/>
      <c r="D39" s="29"/>
      <c r="E39" s="19" t="s">
        <v>139</v>
      </c>
      <c r="F39" s="27" t="s">
        <v>140</v>
      </c>
      <c r="G39" s="24" t="s">
        <v>90</v>
      </c>
      <c r="H39" s="17">
        <v>6</v>
      </c>
      <c r="I39" s="41" t="s">
        <v>18</v>
      </c>
      <c r="J39" s="39">
        <f>115.53*3+115.97*3</f>
        <v>694.5</v>
      </c>
      <c r="K39" s="19" t="s">
        <v>91</v>
      </c>
      <c r="L39" s="44" t="s">
        <v>80</v>
      </c>
    </row>
    <row r="40" s="1" customFormat="1" ht="30" customHeight="1" spans="1:12">
      <c r="A40" s="31"/>
      <c r="B40" s="32"/>
      <c r="C40" s="32"/>
      <c r="D40" s="32"/>
      <c r="E40" s="19" t="s">
        <v>141</v>
      </c>
      <c r="F40" s="19" t="s">
        <v>142</v>
      </c>
      <c r="G40" s="24" t="s">
        <v>90</v>
      </c>
      <c r="H40" s="17">
        <v>6</v>
      </c>
      <c r="I40" s="41">
        <v>8000</v>
      </c>
      <c r="J40" s="39">
        <f>206*6</f>
        <v>1236</v>
      </c>
      <c r="K40" s="19" t="s">
        <v>143</v>
      </c>
      <c r="L40" s="46" t="s">
        <v>29</v>
      </c>
    </row>
    <row r="41" s="1" customFormat="1" ht="30" customHeight="1" spans="1:12">
      <c r="A41" s="28">
        <v>8</v>
      </c>
      <c r="B41" s="29" t="s">
        <v>144</v>
      </c>
      <c r="C41" s="29">
        <v>6</v>
      </c>
      <c r="D41" s="29">
        <v>12</v>
      </c>
      <c r="E41" s="19" t="s">
        <v>145</v>
      </c>
      <c r="F41" s="23" t="s">
        <v>146</v>
      </c>
      <c r="G41" s="24" t="s">
        <v>32</v>
      </c>
      <c r="H41" s="17">
        <v>4</v>
      </c>
      <c r="I41" s="38" t="s">
        <v>18</v>
      </c>
      <c r="J41" s="39">
        <f>115.53*3+115.97*1</f>
        <v>462.56</v>
      </c>
      <c r="K41" s="19" t="s">
        <v>147</v>
      </c>
      <c r="L41" s="45" t="s">
        <v>148</v>
      </c>
    </row>
    <row r="42" s="1" customFormat="1" ht="30" customHeight="1" spans="1:12">
      <c r="A42" s="28"/>
      <c r="B42" s="29"/>
      <c r="C42" s="29"/>
      <c r="D42" s="29"/>
      <c r="E42" s="19" t="s">
        <v>149</v>
      </c>
      <c r="F42" s="23" t="s">
        <v>150</v>
      </c>
      <c r="G42" s="24" t="s">
        <v>32</v>
      </c>
      <c r="H42" s="17">
        <v>4</v>
      </c>
      <c r="I42" s="38" t="s">
        <v>18</v>
      </c>
      <c r="J42" s="39">
        <f>115.53*3+115.97*1</f>
        <v>462.56</v>
      </c>
      <c r="K42" s="19" t="s">
        <v>151</v>
      </c>
      <c r="L42" s="45" t="s">
        <v>152</v>
      </c>
    </row>
    <row r="43" s="1" customFormat="1" ht="30" customHeight="1" spans="1:12">
      <c r="A43" s="28"/>
      <c r="B43" s="29"/>
      <c r="C43" s="29"/>
      <c r="D43" s="29"/>
      <c r="E43" s="19" t="s">
        <v>153</v>
      </c>
      <c r="F43" s="20" t="s">
        <v>154</v>
      </c>
      <c r="G43" s="24" t="s">
        <v>155</v>
      </c>
      <c r="H43" s="17">
        <v>1</v>
      </c>
      <c r="I43" s="23">
        <v>4504</v>
      </c>
      <c r="J43" s="39">
        <f t="shared" ref="J43:J46" si="3">115.97*1</f>
        <v>115.97</v>
      </c>
      <c r="K43" s="19" t="s">
        <v>156</v>
      </c>
      <c r="L43" s="23" t="s">
        <v>157</v>
      </c>
    </row>
    <row r="44" s="1" customFormat="1" ht="30" customHeight="1" spans="1:12">
      <c r="A44" s="28"/>
      <c r="B44" s="29"/>
      <c r="C44" s="29"/>
      <c r="D44" s="29"/>
      <c r="E44" s="19" t="s">
        <v>158</v>
      </c>
      <c r="F44" s="20" t="s">
        <v>159</v>
      </c>
      <c r="G44" s="24" t="s">
        <v>155</v>
      </c>
      <c r="H44" s="17">
        <v>1</v>
      </c>
      <c r="I44" s="23">
        <v>4504</v>
      </c>
      <c r="J44" s="39">
        <f t="shared" si="3"/>
        <v>115.97</v>
      </c>
      <c r="K44" s="19" t="s">
        <v>160</v>
      </c>
      <c r="L44" s="47" t="s">
        <v>161</v>
      </c>
    </row>
    <row r="45" s="1" customFormat="1" ht="30" customHeight="1" spans="1:12">
      <c r="A45" s="28"/>
      <c r="B45" s="29"/>
      <c r="C45" s="29"/>
      <c r="D45" s="29"/>
      <c r="E45" s="19" t="s">
        <v>162</v>
      </c>
      <c r="F45" s="23" t="s">
        <v>163</v>
      </c>
      <c r="G45" s="24" t="s">
        <v>155</v>
      </c>
      <c r="H45" s="17">
        <v>1</v>
      </c>
      <c r="I45" s="23">
        <v>4504</v>
      </c>
      <c r="J45" s="39">
        <f t="shared" si="3"/>
        <v>115.97</v>
      </c>
      <c r="K45" s="19" t="s">
        <v>164</v>
      </c>
      <c r="L45" s="47" t="s">
        <v>165</v>
      </c>
    </row>
    <row r="46" s="1" customFormat="1" ht="30" customHeight="1" spans="1:12">
      <c r="A46" s="31"/>
      <c r="B46" s="32"/>
      <c r="C46" s="32"/>
      <c r="D46" s="32"/>
      <c r="E46" s="19" t="s">
        <v>166</v>
      </c>
      <c r="F46" s="23" t="s">
        <v>167</v>
      </c>
      <c r="G46" s="24" t="s">
        <v>155</v>
      </c>
      <c r="H46" s="17">
        <v>1</v>
      </c>
      <c r="I46" s="23">
        <v>4504</v>
      </c>
      <c r="J46" s="39">
        <f t="shared" si="3"/>
        <v>115.97</v>
      </c>
      <c r="K46" s="19" t="s">
        <v>168</v>
      </c>
      <c r="L46" s="47" t="s">
        <v>169</v>
      </c>
    </row>
    <row r="47" s="1" customFormat="1" ht="30" customHeight="1" spans="1:12">
      <c r="A47" s="31">
        <v>9</v>
      </c>
      <c r="B47" s="32" t="s">
        <v>170</v>
      </c>
      <c r="C47" s="32">
        <v>1</v>
      </c>
      <c r="D47" s="32">
        <v>9</v>
      </c>
      <c r="E47" s="19" t="s">
        <v>171</v>
      </c>
      <c r="F47" s="23" t="s">
        <v>172</v>
      </c>
      <c r="G47" s="24" t="s">
        <v>86</v>
      </c>
      <c r="H47" s="17">
        <v>9</v>
      </c>
      <c r="I47" s="38" t="s">
        <v>18</v>
      </c>
      <c r="J47" s="39">
        <f>115.53*6+115.97*3</f>
        <v>1041.09</v>
      </c>
      <c r="K47" s="19" t="s">
        <v>173</v>
      </c>
      <c r="L47" s="48" t="s">
        <v>76</v>
      </c>
    </row>
    <row r="48" s="1" customFormat="1" ht="30" customHeight="1" spans="1:12">
      <c r="A48" s="31">
        <v>10</v>
      </c>
      <c r="B48" s="32" t="s">
        <v>174</v>
      </c>
      <c r="C48" s="32">
        <v>1</v>
      </c>
      <c r="D48" s="32">
        <v>2</v>
      </c>
      <c r="E48" s="19" t="s">
        <v>175</v>
      </c>
      <c r="F48" s="23" t="s">
        <v>176</v>
      </c>
      <c r="G48" s="24" t="s">
        <v>27</v>
      </c>
      <c r="H48" s="17">
        <v>2</v>
      </c>
      <c r="I48" s="38" t="s">
        <v>18</v>
      </c>
      <c r="J48" s="39">
        <f>115.53*1+115.97*1</f>
        <v>231.5</v>
      </c>
      <c r="K48" s="19" t="s">
        <v>177</v>
      </c>
      <c r="L48" s="48" t="s">
        <v>20</v>
      </c>
    </row>
    <row r="49" s="1" customFormat="1" ht="30" customHeight="1" spans="1:12">
      <c r="A49" s="31">
        <v>11</v>
      </c>
      <c r="B49" s="32" t="s">
        <v>178</v>
      </c>
      <c r="C49" s="32">
        <v>1</v>
      </c>
      <c r="D49" s="32">
        <v>2</v>
      </c>
      <c r="E49" s="19" t="s">
        <v>179</v>
      </c>
      <c r="F49" s="23" t="s">
        <v>180</v>
      </c>
      <c r="G49" s="24" t="s">
        <v>181</v>
      </c>
      <c r="H49" s="17">
        <v>2</v>
      </c>
      <c r="I49" s="38">
        <v>4504</v>
      </c>
      <c r="J49" s="39">
        <f>115.97*2</f>
        <v>231.94</v>
      </c>
      <c r="K49" s="19" t="s">
        <v>182</v>
      </c>
      <c r="L49" s="23" t="s">
        <v>29</v>
      </c>
    </row>
    <row r="50" s="4" customFormat="1" ht="30" customHeight="1" spans="1:12">
      <c r="A50" s="33">
        <v>12</v>
      </c>
      <c r="B50" s="32" t="s">
        <v>183</v>
      </c>
      <c r="C50" s="32">
        <v>1</v>
      </c>
      <c r="D50" s="32">
        <v>3</v>
      </c>
      <c r="E50" s="19" t="s">
        <v>184</v>
      </c>
      <c r="F50" s="18" t="s">
        <v>185</v>
      </c>
      <c r="G50" s="24" t="s">
        <v>186</v>
      </c>
      <c r="H50" s="34">
        <v>3</v>
      </c>
      <c r="I50" s="34" t="s">
        <v>18</v>
      </c>
      <c r="J50" s="39">
        <f>115.53*3</f>
        <v>346.59</v>
      </c>
      <c r="K50" s="19" t="s">
        <v>187</v>
      </c>
      <c r="L50" s="18" t="s">
        <v>188</v>
      </c>
    </row>
    <row r="51" s="1" customFormat="1" ht="30" customHeight="1" spans="1:12">
      <c r="A51" s="31">
        <v>13</v>
      </c>
      <c r="B51" s="32" t="s">
        <v>189</v>
      </c>
      <c r="C51" s="32">
        <v>1</v>
      </c>
      <c r="D51" s="32">
        <v>4</v>
      </c>
      <c r="E51" s="19" t="s">
        <v>190</v>
      </c>
      <c r="F51" s="23" t="s">
        <v>191</v>
      </c>
      <c r="G51" s="24" t="s">
        <v>192</v>
      </c>
      <c r="H51" s="17">
        <v>4</v>
      </c>
      <c r="I51" s="38" t="s">
        <v>18</v>
      </c>
      <c r="J51" s="39">
        <f>115.53*2+115.97*2</f>
        <v>463</v>
      </c>
      <c r="K51" s="19" t="s">
        <v>193</v>
      </c>
      <c r="L51" s="48" t="s">
        <v>29</v>
      </c>
    </row>
    <row r="52" s="1" customFormat="1" ht="30" customHeight="1" spans="1:12">
      <c r="A52" s="31">
        <v>14</v>
      </c>
      <c r="B52" s="32" t="s">
        <v>194</v>
      </c>
      <c r="C52" s="32">
        <v>1</v>
      </c>
      <c r="D52" s="32">
        <v>11</v>
      </c>
      <c r="E52" s="19" t="s">
        <v>195</v>
      </c>
      <c r="F52" s="23" t="s">
        <v>196</v>
      </c>
      <c r="G52" s="24" t="s">
        <v>197</v>
      </c>
      <c r="H52" s="17">
        <v>11</v>
      </c>
      <c r="I52" s="38" t="s">
        <v>18</v>
      </c>
      <c r="J52" s="39">
        <f>115.53*9+115.97*2</f>
        <v>1271.71</v>
      </c>
      <c r="K52" s="19" t="s">
        <v>198</v>
      </c>
      <c r="L52" s="48" t="s">
        <v>199</v>
      </c>
    </row>
    <row r="53" s="1" customFormat="1" ht="30" customHeight="1" spans="1:12">
      <c r="A53" s="31">
        <v>15</v>
      </c>
      <c r="B53" s="32" t="s">
        <v>200</v>
      </c>
      <c r="C53" s="32">
        <v>1</v>
      </c>
      <c r="D53" s="32">
        <v>6</v>
      </c>
      <c r="E53" s="19" t="s">
        <v>201</v>
      </c>
      <c r="F53" s="23" t="s">
        <v>202</v>
      </c>
      <c r="G53" s="24" t="s">
        <v>203</v>
      </c>
      <c r="H53" s="17">
        <v>6</v>
      </c>
      <c r="I53" s="38" t="s">
        <v>18</v>
      </c>
      <c r="J53" s="39">
        <f>115.53*4+115.97*2</f>
        <v>694.06</v>
      </c>
      <c r="K53" s="19" t="s">
        <v>204</v>
      </c>
      <c r="L53" s="48" t="s">
        <v>63</v>
      </c>
    </row>
    <row r="54" s="1" customFormat="1" ht="30" customHeight="1" spans="1:12">
      <c r="A54" s="31">
        <v>16</v>
      </c>
      <c r="B54" s="32" t="s">
        <v>205</v>
      </c>
      <c r="C54" s="32">
        <v>1</v>
      </c>
      <c r="D54" s="32">
        <v>10</v>
      </c>
      <c r="E54" s="19" t="s">
        <v>206</v>
      </c>
      <c r="F54" s="23" t="s">
        <v>207</v>
      </c>
      <c r="G54" s="24" t="s">
        <v>208</v>
      </c>
      <c r="H54" s="17">
        <v>10</v>
      </c>
      <c r="I54" s="38" t="s">
        <v>18</v>
      </c>
      <c r="J54" s="39">
        <f>115.53*7+115.97*3</f>
        <v>1156.62</v>
      </c>
      <c r="K54" s="19" t="s">
        <v>209</v>
      </c>
      <c r="L54" s="48" t="s">
        <v>42</v>
      </c>
    </row>
    <row r="55" s="1" customFormat="1" ht="30" customHeight="1" spans="1:12">
      <c r="A55" s="31">
        <v>17</v>
      </c>
      <c r="B55" s="32" t="s">
        <v>210</v>
      </c>
      <c r="C55" s="32">
        <v>1</v>
      </c>
      <c r="D55" s="32">
        <v>5</v>
      </c>
      <c r="E55" s="19" t="s">
        <v>211</v>
      </c>
      <c r="F55" s="23" t="s">
        <v>212</v>
      </c>
      <c r="G55" s="24" t="s">
        <v>213</v>
      </c>
      <c r="H55" s="17">
        <v>5</v>
      </c>
      <c r="I55" s="38" t="s">
        <v>18</v>
      </c>
      <c r="J55" s="39">
        <f>115.53*3+115.97*2</f>
        <v>578.53</v>
      </c>
      <c r="K55" s="19" t="s">
        <v>214</v>
      </c>
      <c r="L55" s="48" t="s">
        <v>215</v>
      </c>
    </row>
    <row r="56" s="1" customFormat="1" ht="30" customHeight="1" spans="1:12">
      <c r="A56" s="31">
        <v>18</v>
      </c>
      <c r="B56" s="32" t="s">
        <v>216</v>
      </c>
      <c r="C56" s="32">
        <v>1</v>
      </c>
      <c r="D56" s="32">
        <v>12</v>
      </c>
      <c r="E56" s="19" t="s">
        <v>217</v>
      </c>
      <c r="F56" s="23" t="s">
        <v>218</v>
      </c>
      <c r="G56" s="24" t="s">
        <v>61</v>
      </c>
      <c r="H56" s="17">
        <v>12</v>
      </c>
      <c r="I56" s="38" t="s">
        <v>18</v>
      </c>
      <c r="J56" s="39">
        <f>115.53*9+115.97*3</f>
        <v>1387.68</v>
      </c>
      <c r="K56" s="19" t="s">
        <v>219</v>
      </c>
      <c r="L56" s="48" t="s">
        <v>20</v>
      </c>
    </row>
    <row r="57" s="1" customFormat="1" ht="30" customHeight="1" spans="1:12">
      <c r="A57" s="17">
        <v>19</v>
      </c>
      <c r="B57" s="18" t="s">
        <v>220</v>
      </c>
      <c r="C57" s="18">
        <v>1</v>
      </c>
      <c r="D57" s="18">
        <v>6</v>
      </c>
      <c r="E57" s="19" t="s">
        <v>221</v>
      </c>
      <c r="F57" s="23" t="s">
        <v>222</v>
      </c>
      <c r="G57" s="24" t="s">
        <v>90</v>
      </c>
      <c r="H57" s="17">
        <v>6</v>
      </c>
      <c r="I57" s="38">
        <v>4504</v>
      </c>
      <c r="J57" s="39">
        <f>115.97*6</f>
        <v>695.82</v>
      </c>
      <c r="K57" s="19" t="s">
        <v>223</v>
      </c>
      <c r="L57" s="23" t="s">
        <v>224</v>
      </c>
    </row>
    <row r="58" s="1" customFormat="1" ht="30" customHeight="1" spans="1:12">
      <c r="A58" s="28">
        <v>20</v>
      </c>
      <c r="B58" s="29" t="s">
        <v>225</v>
      </c>
      <c r="C58" s="29">
        <v>2</v>
      </c>
      <c r="D58" s="29">
        <v>4</v>
      </c>
      <c r="E58" s="19" t="s">
        <v>226</v>
      </c>
      <c r="F58" s="23" t="s">
        <v>227</v>
      </c>
      <c r="G58" s="24" t="s">
        <v>27</v>
      </c>
      <c r="H58" s="17">
        <v>2</v>
      </c>
      <c r="I58" s="23">
        <v>5000</v>
      </c>
      <c r="J58" s="39">
        <f>128.75*2</f>
        <v>257.5</v>
      </c>
      <c r="K58" s="19" t="s">
        <v>228</v>
      </c>
      <c r="L58" s="49" t="s">
        <v>229</v>
      </c>
    </row>
    <row r="59" s="1" customFormat="1" ht="30" customHeight="1" spans="1:12">
      <c r="A59" s="31"/>
      <c r="B59" s="32"/>
      <c r="C59" s="32"/>
      <c r="D59" s="32"/>
      <c r="E59" s="19" t="s">
        <v>230</v>
      </c>
      <c r="F59" s="23" t="s">
        <v>231</v>
      </c>
      <c r="G59" s="24" t="s">
        <v>27</v>
      </c>
      <c r="H59" s="17">
        <v>2</v>
      </c>
      <c r="I59" s="23">
        <v>5000</v>
      </c>
      <c r="J59" s="39">
        <f>128.75*2</f>
        <v>257.5</v>
      </c>
      <c r="K59" s="19" t="s">
        <v>232</v>
      </c>
      <c r="L59" s="49" t="s">
        <v>233</v>
      </c>
    </row>
    <row r="60" s="1" customFormat="1" ht="30" customHeight="1" spans="1:12">
      <c r="A60" s="31">
        <v>21</v>
      </c>
      <c r="B60" s="32" t="s">
        <v>234</v>
      </c>
      <c r="C60" s="32">
        <v>1</v>
      </c>
      <c r="D60" s="32">
        <v>3</v>
      </c>
      <c r="E60" s="19" t="s">
        <v>235</v>
      </c>
      <c r="F60" s="23" t="s">
        <v>236</v>
      </c>
      <c r="G60" s="24" t="s">
        <v>237</v>
      </c>
      <c r="H60" s="17">
        <v>3</v>
      </c>
      <c r="I60" s="23" t="s">
        <v>238</v>
      </c>
      <c r="J60" s="39">
        <f>115.95*1+115.97*2</f>
        <v>347.89</v>
      </c>
      <c r="K60" s="19" t="s">
        <v>239</v>
      </c>
      <c r="L60" s="23" t="s">
        <v>240</v>
      </c>
    </row>
    <row r="61" s="1" customFormat="1" ht="30" customHeight="1" spans="1:12">
      <c r="A61" s="31">
        <v>22</v>
      </c>
      <c r="B61" s="32" t="s">
        <v>241</v>
      </c>
      <c r="C61" s="32">
        <v>1</v>
      </c>
      <c r="D61" s="32">
        <v>7</v>
      </c>
      <c r="E61" s="19" t="s">
        <v>242</v>
      </c>
      <c r="F61" s="23" t="s">
        <v>243</v>
      </c>
      <c r="G61" s="24" t="s">
        <v>244</v>
      </c>
      <c r="H61" s="17">
        <v>7</v>
      </c>
      <c r="I61" s="23" t="s">
        <v>18</v>
      </c>
      <c r="J61" s="39">
        <f>115.53*4+115.97*3</f>
        <v>810.03</v>
      </c>
      <c r="K61" s="19" t="s">
        <v>245</v>
      </c>
      <c r="L61" s="23" t="s">
        <v>246</v>
      </c>
    </row>
    <row r="62" s="1" customFormat="1" ht="30" customHeight="1" spans="1:12">
      <c r="A62" s="31">
        <v>23</v>
      </c>
      <c r="B62" s="32" t="s">
        <v>247</v>
      </c>
      <c r="C62" s="32">
        <v>1</v>
      </c>
      <c r="D62" s="32">
        <v>12</v>
      </c>
      <c r="E62" s="19" t="s">
        <v>248</v>
      </c>
      <c r="F62" s="23" t="s">
        <v>249</v>
      </c>
      <c r="G62" s="24" t="s">
        <v>61</v>
      </c>
      <c r="H62" s="17">
        <v>12</v>
      </c>
      <c r="I62" s="38">
        <v>6000</v>
      </c>
      <c r="J62" s="39">
        <f>154.5*12</f>
        <v>1854</v>
      </c>
      <c r="K62" s="19" t="s">
        <v>250</v>
      </c>
      <c r="L62" s="23" t="s">
        <v>251</v>
      </c>
    </row>
    <row r="63" s="1" customFormat="1" ht="30" customHeight="1" spans="1:12">
      <c r="A63" s="31">
        <v>24</v>
      </c>
      <c r="B63" s="32" t="s">
        <v>252</v>
      </c>
      <c r="C63" s="32">
        <v>1</v>
      </c>
      <c r="D63" s="32">
        <v>2</v>
      </c>
      <c r="E63" s="19" t="s">
        <v>253</v>
      </c>
      <c r="F63" s="23" t="s">
        <v>254</v>
      </c>
      <c r="G63" s="24" t="s">
        <v>255</v>
      </c>
      <c r="H63" s="17">
        <v>2</v>
      </c>
      <c r="I63" s="23">
        <v>4504</v>
      </c>
      <c r="J63" s="39">
        <f>115.97*2</f>
        <v>231.94</v>
      </c>
      <c r="K63" s="19" t="s">
        <v>256</v>
      </c>
      <c r="L63" s="23" t="s">
        <v>257</v>
      </c>
    </row>
    <row r="64" s="1" customFormat="1" ht="30" customHeight="1" spans="1:12">
      <c r="A64" s="17">
        <v>25</v>
      </c>
      <c r="B64" s="18" t="s">
        <v>258</v>
      </c>
      <c r="C64" s="18">
        <v>1</v>
      </c>
      <c r="D64" s="18">
        <v>1</v>
      </c>
      <c r="E64" s="19" t="s">
        <v>259</v>
      </c>
      <c r="F64" s="23" t="s">
        <v>260</v>
      </c>
      <c r="G64" s="24" t="s">
        <v>261</v>
      </c>
      <c r="H64" s="17">
        <v>1</v>
      </c>
      <c r="I64" s="38" t="s">
        <v>18</v>
      </c>
      <c r="J64" s="39">
        <f>115.53*1</f>
        <v>115.53</v>
      </c>
      <c r="K64" s="19" t="s">
        <v>262</v>
      </c>
      <c r="L64" s="23" t="s">
        <v>263</v>
      </c>
    </row>
    <row r="65" s="1" customFormat="1" ht="30" customHeight="1" spans="1:12">
      <c r="A65" s="28">
        <v>26</v>
      </c>
      <c r="B65" s="29" t="s">
        <v>264</v>
      </c>
      <c r="C65" s="29">
        <v>3</v>
      </c>
      <c r="D65" s="29">
        <v>33</v>
      </c>
      <c r="E65" s="19" t="s">
        <v>265</v>
      </c>
      <c r="F65" s="23" t="s">
        <v>266</v>
      </c>
      <c r="G65" s="24" t="s">
        <v>197</v>
      </c>
      <c r="H65" s="17">
        <v>11</v>
      </c>
      <c r="I65" s="38" t="s">
        <v>18</v>
      </c>
      <c r="J65" s="39">
        <f t="shared" ref="J65:J67" si="4">115.53*9+115.97*2</f>
        <v>1271.71</v>
      </c>
      <c r="K65" s="19" t="s">
        <v>267</v>
      </c>
      <c r="L65" s="23" t="s">
        <v>268</v>
      </c>
    </row>
    <row r="66" s="1" customFormat="1" ht="30" customHeight="1" spans="1:12">
      <c r="A66" s="28"/>
      <c r="B66" s="29"/>
      <c r="C66" s="29"/>
      <c r="D66" s="29"/>
      <c r="E66" s="19" t="s">
        <v>269</v>
      </c>
      <c r="F66" s="23" t="s">
        <v>270</v>
      </c>
      <c r="G66" s="24" t="s">
        <v>197</v>
      </c>
      <c r="H66" s="17">
        <v>11</v>
      </c>
      <c r="I66" s="38" t="s">
        <v>18</v>
      </c>
      <c r="J66" s="39">
        <f t="shared" si="4"/>
        <v>1271.71</v>
      </c>
      <c r="K66" s="19" t="s">
        <v>271</v>
      </c>
      <c r="L66" s="23" t="s">
        <v>272</v>
      </c>
    </row>
    <row r="67" s="1" customFormat="1" ht="30" customHeight="1" spans="1:12">
      <c r="A67" s="31"/>
      <c r="B67" s="32"/>
      <c r="C67" s="32"/>
      <c r="D67" s="32"/>
      <c r="E67" s="19" t="s">
        <v>273</v>
      </c>
      <c r="F67" s="23" t="s">
        <v>274</v>
      </c>
      <c r="G67" s="24" t="s">
        <v>197</v>
      </c>
      <c r="H67" s="17">
        <v>11</v>
      </c>
      <c r="I67" s="38" t="s">
        <v>18</v>
      </c>
      <c r="J67" s="39">
        <f t="shared" si="4"/>
        <v>1271.71</v>
      </c>
      <c r="K67" s="19" t="s">
        <v>275</v>
      </c>
      <c r="L67" s="23" t="s">
        <v>272</v>
      </c>
    </row>
    <row r="68" s="1" customFormat="1" ht="30" customHeight="1" spans="1:12">
      <c r="A68" s="28">
        <v>27</v>
      </c>
      <c r="B68" s="29" t="s">
        <v>276</v>
      </c>
      <c r="C68" s="29">
        <v>2</v>
      </c>
      <c r="D68" s="29">
        <v>12</v>
      </c>
      <c r="E68" s="19" t="s">
        <v>277</v>
      </c>
      <c r="F68" s="23" t="s">
        <v>278</v>
      </c>
      <c r="G68" s="24" t="s">
        <v>90</v>
      </c>
      <c r="H68" s="17">
        <v>6</v>
      </c>
      <c r="I68" s="38" t="s">
        <v>18</v>
      </c>
      <c r="J68" s="39">
        <f>115.53*3+115.97*3</f>
        <v>694.5</v>
      </c>
      <c r="K68" s="19" t="s">
        <v>279</v>
      </c>
      <c r="L68" s="23" t="s">
        <v>20</v>
      </c>
    </row>
    <row r="69" s="1" customFormat="1" ht="30" customHeight="1" spans="1:12">
      <c r="A69" s="31"/>
      <c r="B69" s="32"/>
      <c r="C69" s="32"/>
      <c r="D69" s="32"/>
      <c r="E69" s="19" t="s">
        <v>280</v>
      </c>
      <c r="F69" s="23" t="s">
        <v>281</v>
      </c>
      <c r="G69" s="24" t="s">
        <v>90</v>
      </c>
      <c r="H69" s="17">
        <v>6</v>
      </c>
      <c r="I69" s="38" t="s">
        <v>18</v>
      </c>
      <c r="J69" s="39">
        <f>115.53*3+115.97*3</f>
        <v>694.5</v>
      </c>
      <c r="K69" s="19" t="s">
        <v>282</v>
      </c>
      <c r="L69" s="49" t="s">
        <v>283</v>
      </c>
    </row>
    <row r="70" s="1" customFormat="1" ht="30" customHeight="1" spans="1:12">
      <c r="A70" s="28">
        <v>28</v>
      </c>
      <c r="B70" s="29" t="s">
        <v>284</v>
      </c>
      <c r="C70" s="29">
        <v>3</v>
      </c>
      <c r="D70" s="29">
        <v>14</v>
      </c>
      <c r="E70" s="19" t="s">
        <v>285</v>
      </c>
      <c r="F70" s="23" t="s">
        <v>286</v>
      </c>
      <c r="G70" s="24" t="s">
        <v>287</v>
      </c>
      <c r="H70" s="17">
        <v>4</v>
      </c>
      <c r="I70" s="38" t="s">
        <v>18</v>
      </c>
      <c r="J70" s="39">
        <f>115.53*1+115.97*3</f>
        <v>463.44</v>
      </c>
      <c r="K70" s="19" t="s">
        <v>288</v>
      </c>
      <c r="L70" s="49" t="s">
        <v>20</v>
      </c>
    </row>
    <row r="71" s="1" customFormat="1" ht="30" customHeight="1" spans="1:12">
      <c r="A71" s="28"/>
      <c r="B71" s="29"/>
      <c r="C71" s="29"/>
      <c r="D71" s="29"/>
      <c r="E71" s="19" t="s">
        <v>289</v>
      </c>
      <c r="F71" s="23" t="s">
        <v>290</v>
      </c>
      <c r="G71" s="24" t="s">
        <v>291</v>
      </c>
      <c r="H71" s="17">
        <v>8</v>
      </c>
      <c r="I71" s="38" t="s">
        <v>18</v>
      </c>
      <c r="J71" s="39">
        <f>115.53*5+115.97*3</f>
        <v>925.56</v>
      </c>
      <c r="K71" s="19" t="s">
        <v>292</v>
      </c>
      <c r="L71" s="49" t="s">
        <v>263</v>
      </c>
    </row>
    <row r="72" s="1" customFormat="1" ht="30" customHeight="1" spans="1:12">
      <c r="A72" s="31"/>
      <c r="B72" s="32"/>
      <c r="C72" s="32"/>
      <c r="D72" s="32"/>
      <c r="E72" s="19" t="s">
        <v>293</v>
      </c>
      <c r="F72" s="23" t="s">
        <v>294</v>
      </c>
      <c r="G72" s="24" t="s">
        <v>181</v>
      </c>
      <c r="H72" s="17">
        <v>2</v>
      </c>
      <c r="I72" s="23">
        <v>4504</v>
      </c>
      <c r="J72" s="39">
        <f>115.97*2</f>
        <v>231.94</v>
      </c>
      <c r="K72" s="19" t="s">
        <v>295</v>
      </c>
      <c r="L72" s="49" t="s">
        <v>29</v>
      </c>
    </row>
    <row r="73" s="1" customFormat="1" ht="30" customHeight="1" spans="1:12">
      <c r="A73" s="28">
        <v>29</v>
      </c>
      <c r="B73" s="29" t="s">
        <v>296</v>
      </c>
      <c r="C73" s="29">
        <v>9</v>
      </c>
      <c r="D73" s="29">
        <v>25</v>
      </c>
      <c r="E73" s="19" t="s">
        <v>297</v>
      </c>
      <c r="F73" s="23" t="s">
        <v>298</v>
      </c>
      <c r="G73" s="24" t="s">
        <v>237</v>
      </c>
      <c r="H73" s="17">
        <v>3</v>
      </c>
      <c r="I73" s="38" t="s">
        <v>18</v>
      </c>
      <c r="J73" s="39">
        <f t="shared" ref="J73:J81" si="5">115.53*1+115.97*2</f>
        <v>347.47</v>
      </c>
      <c r="K73" s="19" t="s">
        <v>299</v>
      </c>
      <c r="L73" s="47" t="s">
        <v>300</v>
      </c>
    </row>
    <row r="74" s="1" customFormat="1" ht="30" customHeight="1" spans="1:12">
      <c r="A74" s="28"/>
      <c r="B74" s="29"/>
      <c r="C74" s="29"/>
      <c r="D74" s="29"/>
      <c r="E74" s="19" t="s">
        <v>301</v>
      </c>
      <c r="F74" s="23" t="s">
        <v>302</v>
      </c>
      <c r="G74" s="24" t="s">
        <v>237</v>
      </c>
      <c r="H74" s="17">
        <v>3</v>
      </c>
      <c r="I74" s="38" t="s">
        <v>18</v>
      </c>
      <c r="J74" s="39">
        <f t="shared" si="5"/>
        <v>347.47</v>
      </c>
      <c r="K74" s="19" t="s">
        <v>303</v>
      </c>
      <c r="L74" s="47" t="s">
        <v>304</v>
      </c>
    </row>
    <row r="75" s="1" customFormat="1" ht="30" customHeight="1" spans="1:12">
      <c r="A75" s="28"/>
      <c r="B75" s="29"/>
      <c r="C75" s="29"/>
      <c r="D75" s="29"/>
      <c r="E75" s="19" t="s">
        <v>305</v>
      </c>
      <c r="F75" s="23" t="s">
        <v>306</v>
      </c>
      <c r="G75" s="24" t="s">
        <v>307</v>
      </c>
      <c r="H75" s="17">
        <v>1</v>
      </c>
      <c r="I75" s="38" t="s">
        <v>18</v>
      </c>
      <c r="J75" s="39">
        <f>115.53*1</f>
        <v>115.53</v>
      </c>
      <c r="K75" s="19" t="s">
        <v>308</v>
      </c>
      <c r="L75" s="47" t="s">
        <v>53</v>
      </c>
    </row>
    <row r="76" s="1" customFormat="1" ht="30" customHeight="1" spans="1:12">
      <c r="A76" s="28"/>
      <c r="B76" s="29"/>
      <c r="C76" s="29"/>
      <c r="D76" s="29"/>
      <c r="E76" s="19" t="s">
        <v>309</v>
      </c>
      <c r="F76" s="23" t="s">
        <v>310</v>
      </c>
      <c r="G76" s="24" t="s">
        <v>237</v>
      </c>
      <c r="H76" s="17">
        <v>3</v>
      </c>
      <c r="I76" s="38" t="s">
        <v>18</v>
      </c>
      <c r="J76" s="39">
        <f t="shared" si="5"/>
        <v>347.47</v>
      </c>
      <c r="K76" s="19" t="s">
        <v>311</v>
      </c>
      <c r="L76" s="47" t="s">
        <v>312</v>
      </c>
    </row>
    <row r="77" s="1" customFormat="1" ht="30" customHeight="1" spans="1:12">
      <c r="A77" s="28"/>
      <c r="B77" s="29"/>
      <c r="C77" s="29"/>
      <c r="D77" s="29"/>
      <c r="E77" s="19" t="s">
        <v>313</v>
      </c>
      <c r="F77" s="23" t="s">
        <v>314</v>
      </c>
      <c r="G77" s="24" t="s">
        <v>237</v>
      </c>
      <c r="H77" s="17">
        <v>3</v>
      </c>
      <c r="I77" s="38" t="s">
        <v>18</v>
      </c>
      <c r="J77" s="39">
        <f t="shared" si="5"/>
        <v>347.47</v>
      </c>
      <c r="K77" s="19" t="s">
        <v>315</v>
      </c>
      <c r="L77" s="47" t="s">
        <v>157</v>
      </c>
    </row>
    <row r="78" s="1" customFormat="1" ht="30" customHeight="1" spans="1:12">
      <c r="A78" s="28"/>
      <c r="B78" s="29"/>
      <c r="C78" s="29"/>
      <c r="D78" s="29"/>
      <c r="E78" s="19" t="s">
        <v>316</v>
      </c>
      <c r="F78" s="23" t="s">
        <v>317</v>
      </c>
      <c r="G78" s="24" t="s">
        <v>237</v>
      </c>
      <c r="H78" s="17">
        <v>3</v>
      </c>
      <c r="I78" s="38" t="s">
        <v>18</v>
      </c>
      <c r="J78" s="39">
        <f t="shared" si="5"/>
        <v>347.47</v>
      </c>
      <c r="K78" s="19" t="s">
        <v>318</v>
      </c>
      <c r="L78" s="45" t="s">
        <v>319</v>
      </c>
    </row>
    <row r="79" s="1" customFormat="1" ht="30" customHeight="1" spans="1:12">
      <c r="A79" s="28"/>
      <c r="B79" s="29"/>
      <c r="C79" s="29"/>
      <c r="D79" s="29"/>
      <c r="E79" s="19" t="s">
        <v>320</v>
      </c>
      <c r="F79" s="23" t="s">
        <v>321</v>
      </c>
      <c r="G79" s="24" t="s">
        <v>237</v>
      </c>
      <c r="H79" s="17">
        <v>3</v>
      </c>
      <c r="I79" s="38" t="s">
        <v>18</v>
      </c>
      <c r="J79" s="39">
        <f t="shared" si="5"/>
        <v>347.47</v>
      </c>
      <c r="K79" s="19" t="s">
        <v>322</v>
      </c>
      <c r="L79" s="47" t="s">
        <v>323</v>
      </c>
    </row>
    <row r="80" s="1" customFormat="1" ht="30" customHeight="1" spans="1:12">
      <c r="A80" s="28"/>
      <c r="B80" s="29"/>
      <c r="C80" s="29"/>
      <c r="D80" s="29"/>
      <c r="E80" s="19" t="s">
        <v>324</v>
      </c>
      <c r="F80" s="23" t="s">
        <v>325</v>
      </c>
      <c r="G80" s="24" t="s">
        <v>237</v>
      </c>
      <c r="H80" s="17">
        <v>3</v>
      </c>
      <c r="I80" s="38" t="s">
        <v>18</v>
      </c>
      <c r="J80" s="39">
        <f t="shared" si="5"/>
        <v>347.47</v>
      </c>
      <c r="K80" s="19" t="s">
        <v>326</v>
      </c>
      <c r="L80" s="47" t="s">
        <v>157</v>
      </c>
    </row>
    <row r="81" s="1" customFormat="1" ht="30" customHeight="1" spans="1:12">
      <c r="A81" s="31"/>
      <c r="B81" s="32"/>
      <c r="C81" s="32"/>
      <c r="D81" s="32"/>
      <c r="E81" s="19" t="s">
        <v>327</v>
      </c>
      <c r="F81" s="23" t="s">
        <v>328</v>
      </c>
      <c r="G81" s="24" t="s">
        <v>237</v>
      </c>
      <c r="H81" s="17">
        <v>3</v>
      </c>
      <c r="I81" s="38" t="s">
        <v>18</v>
      </c>
      <c r="J81" s="39">
        <f t="shared" si="5"/>
        <v>347.47</v>
      </c>
      <c r="K81" s="19" t="s">
        <v>329</v>
      </c>
      <c r="L81" s="47" t="s">
        <v>330</v>
      </c>
    </row>
    <row r="82" s="1" customFormat="1" ht="30" customHeight="1" spans="1:12">
      <c r="A82" s="31">
        <v>30</v>
      </c>
      <c r="B82" s="32" t="s">
        <v>331</v>
      </c>
      <c r="C82" s="32">
        <v>1</v>
      </c>
      <c r="D82" s="32">
        <v>3</v>
      </c>
      <c r="E82" s="19" t="s">
        <v>332</v>
      </c>
      <c r="F82" s="50" t="s">
        <v>333</v>
      </c>
      <c r="G82" s="24" t="s">
        <v>94</v>
      </c>
      <c r="H82" s="17">
        <v>3</v>
      </c>
      <c r="I82" s="23">
        <v>4504</v>
      </c>
      <c r="J82" s="39">
        <f>115.97*3</f>
        <v>347.91</v>
      </c>
      <c r="K82" s="19" t="s">
        <v>334</v>
      </c>
      <c r="L82" s="50" t="s">
        <v>257</v>
      </c>
    </row>
    <row r="83" s="1" customFormat="1" ht="30" customHeight="1" spans="1:12">
      <c r="A83" s="28">
        <v>31</v>
      </c>
      <c r="B83" s="29" t="s">
        <v>335</v>
      </c>
      <c r="C83" s="29">
        <v>2</v>
      </c>
      <c r="D83" s="29">
        <v>5</v>
      </c>
      <c r="E83" s="19" t="s">
        <v>336</v>
      </c>
      <c r="F83" s="23" t="s">
        <v>337</v>
      </c>
      <c r="G83" s="24" t="s">
        <v>192</v>
      </c>
      <c r="H83" s="17">
        <v>4</v>
      </c>
      <c r="I83" s="38" t="s">
        <v>18</v>
      </c>
      <c r="J83" s="39">
        <f>115.53*2+115.97*2</f>
        <v>463</v>
      </c>
      <c r="K83" s="19" t="s">
        <v>338</v>
      </c>
      <c r="L83" s="23" t="s">
        <v>29</v>
      </c>
    </row>
    <row r="84" s="1" customFormat="1" ht="30" customHeight="1" spans="1:12">
      <c r="A84" s="31"/>
      <c r="B84" s="32"/>
      <c r="C84" s="32"/>
      <c r="D84" s="32"/>
      <c r="E84" s="19" t="s">
        <v>339</v>
      </c>
      <c r="F84" s="47" t="s">
        <v>340</v>
      </c>
      <c r="G84" s="24" t="s">
        <v>155</v>
      </c>
      <c r="H84" s="17">
        <v>1</v>
      </c>
      <c r="I84" s="23">
        <v>4504</v>
      </c>
      <c r="J84" s="39">
        <f>115.97*1</f>
        <v>115.97</v>
      </c>
      <c r="K84" s="19" t="s">
        <v>341</v>
      </c>
      <c r="L84" s="23" t="s">
        <v>63</v>
      </c>
    </row>
    <row r="85" s="1" customFormat="1" ht="30" customHeight="1" spans="1:12">
      <c r="A85" s="28">
        <v>32</v>
      </c>
      <c r="B85" s="29" t="s">
        <v>342</v>
      </c>
      <c r="C85" s="29">
        <v>24</v>
      </c>
      <c r="D85" s="29">
        <v>48</v>
      </c>
      <c r="E85" s="19" t="s">
        <v>343</v>
      </c>
      <c r="F85" s="23" t="s">
        <v>344</v>
      </c>
      <c r="G85" s="24" t="s">
        <v>181</v>
      </c>
      <c r="H85" s="17">
        <v>2</v>
      </c>
      <c r="I85" s="38">
        <v>4504</v>
      </c>
      <c r="J85" s="39">
        <f t="shared" ref="J85:J108" si="6">115.97*2</f>
        <v>231.94</v>
      </c>
      <c r="K85" s="19" t="s">
        <v>345</v>
      </c>
      <c r="L85" s="23" t="s">
        <v>312</v>
      </c>
    </row>
    <row r="86" s="1" customFormat="1" ht="30" customHeight="1" spans="1:12">
      <c r="A86" s="28"/>
      <c r="B86" s="29"/>
      <c r="C86" s="29"/>
      <c r="D86" s="29"/>
      <c r="E86" s="19" t="s">
        <v>346</v>
      </c>
      <c r="F86" s="23" t="s">
        <v>347</v>
      </c>
      <c r="G86" s="24" t="s">
        <v>181</v>
      </c>
      <c r="H86" s="17">
        <v>2</v>
      </c>
      <c r="I86" s="38">
        <v>4504</v>
      </c>
      <c r="J86" s="39">
        <f t="shared" si="6"/>
        <v>231.94</v>
      </c>
      <c r="K86" s="19" t="s">
        <v>348</v>
      </c>
      <c r="L86" s="23" t="s">
        <v>312</v>
      </c>
    </row>
    <row r="87" s="1" customFormat="1" ht="30" customHeight="1" spans="1:12">
      <c r="A87" s="28"/>
      <c r="B87" s="29"/>
      <c r="C87" s="29"/>
      <c r="D87" s="29"/>
      <c r="E87" s="19" t="s">
        <v>349</v>
      </c>
      <c r="F87" s="23" t="s">
        <v>350</v>
      </c>
      <c r="G87" s="24" t="s">
        <v>181</v>
      </c>
      <c r="H87" s="17">
        <v>2</v>
      </c>
      <c r="I87" s="38">
        <v>4504</v>
      </c>
      <c r="J87" s="39">
        <f t="shared" si="6"/>
        <v>231.94</v>
      </c>
      <c r="K87" s="19" t="s">
        <v>351</v>
      </c>
      <c r="L87" s="23" t="s">
        <v>312</v>
      </c>
    </row>
    <row r="88" s="1" customFormat="1" ht="30" customHeight="1" spans="1:12">
      <c r="A88" s="28"/>
      <c r="B88" s="29"/>
      <c r="C88" s="29"/>
      <c r="D88" s="29"/>
      <c r="E88" s="19" t="s">
        <v>352</v>
      </c>
      <c r="F88" s="23" t="s">
        <v>353</v>
      </c>
      <c r="G88" s="24" t="s">
        <v>181</v>
      </c>
      <c r="H88" s="17">
        <v>2</v>
      </c>
      <c r="I88" s="38">
        <v>4504</v>
      </c>
      <c r="J88" s="39">
        <f t="shared" si="6"/>
        <v>231.94</v>
      </c>
      <c r="K88" s="19" t="s">
        <v>354</v>
      </c>
      <c r="L88" s="23" t="s">
        <v>251</v>
      </c>
    </row>
    <row r="89" s="1" customFormat="1" ht="30" customHeight="1" spans="1:12">
      <c r="A89" s="28"/>
      <c r="B89" s="29"/>
      <c r="C89" s="29"/>
      <c r="D89" s="29"/>
      <c r="E89" s="19" t="s">
        <v>355</v>
      </c>
      <c r="F89" s="23" t="s">
        <v>356</v>
      </c>
      <c r="G89" s="24" t="s">
        <v>181</v>
      </c>
      <c r="H89" s="17">
        <v>2</v>
      </c>
      <c r="I89" s="38">
        <v>4504</v>
      </c>
      <c r="J89" s="39">
        <f t="shared" si="6"/>
        <v>231.94</v>
      </c>
      <c r="K89" s="19" t="s">
        <v>357</v>
      </c>
      <c r="L89" s="23" t="s">
        <v>358</v>
      </c>
    </row>
    <row r="90" s="1" customFormat="1" ht="30" customHeight="1" spans="1:12">
      <c r="A90" s="28"/>
      <c r="B90" s="29"/>
      <c r="C90" s="29"/>
      <c r="D90" s="29"/>
      <c r="E90" s="19" t="s">
        <v>359</v>
      </c>
      <c r="F90" s="23" t="s">
        <v>360</v>
      </c>
      <c r="G90" s="24" t="s">
        <v>181</v>
      </c>
      <c r="H90" s="17">
        <v>2</v>
      </c>
      <c r="I90" s="38">
        <v>4504</v>
      </c>
      <c r="J90" s="39">
        <f t="shared" si="6"/>
        <v>231.94</v>
      </c>
      <c r="K90" s="19" t="s">
        <v>361</v>
      </c>
      <c r="L90" s="23" t="s">
        <v>362</v>
      </c>
    </row>
    <row r="91" s="1" customFormat="1" ht="30" customHeight="1" spans="1:12">
      <c r="A91" s="28"/>
      <c r="B91" s="29"/>
      <c r="C91" s="29"/>
      <c r="D91" s="29"/>
      <c r="E91" s="19" t="s">
        <v>363</v>
      </c>
      <c r="F91" s="23" t="s">
        <v>364</v>
      </c>
      <c r="G91" s="24" t="s">
        <v>181</v>
      </c>
      <c r="H91" s="17">
        <v>2</v>
      </c>
      <c r="I91" s="38">
        <v>4504</v>
      </c>
      <c r="J91" s="39">
        <f t="shared" si="6"/>
        <v>231.94</v>
      </c>
      <c r="K91" s="19" t="s">
        <v>365</v>
      </c>
      <c r="L91" s="23" t="s">
        <v>366</v>
      </c>
    </row>
    <row r="92" s="1" customFormat="1" ht="30" customHeight="1" spans="1:12">
      <c r="A92" s="28"/>
      <c r="B92" s="29"/>
      <c r="C92" s="29"/>
      <c r="D92" s="29"/>
      <c r="E92" s="19" t="s">
        <v>367</v>
      </c>
      <c r="F92" s="23" t="s">
        <v>368</v>
      </c>
      <c r="G92" s="24" t="s">
        <v>181</v>
      </c>
      <c r="H92" s="17">
        <v>2</v>
      </c>
      <c r="I92" s="38">
        <v>4504</v>
      </c>
      <c r="J92" s="39">
        <f t="shared" si="6"/>
        <v>231.94</v>
      </c>
      <c r="K92" s="19" t="s">
        <v>369</v>
      </c>
      <c r="L92" s="20" t="s">
        <v>370</v>
      </c>
    </row>
    <row r="93" s="1" customFormat="1" ht="30" customHeight="1" spans="1:12">
      <c r="A93" s="28"/>
      <c r="B93" s="29"/>
      <c r="C93" s="29"/>
      <c r="D93" s="29"/>
      <c r="E93" s="19" t="s">
        <v>371</v>
      </c>
      <c r="F93" s="23" t="s">
        <v>372</v>
      </c>
      <c r="G93" s="24" t="s">
        <v>181</v>
      </c>
      <c r="H93" s="17">
        <v>2</v>
      </c>
      <c r="I93" s="38">
        <v>4504</v>
      </c>
      <c r="J93" s="39">
        <f t="shared" si="6"/>
        <v>231.94</v>
      </c>
      <c r="K93" s="19" t="s">
        <v>373</v>
      </c>
      <c r="L93" s="20" t="s">
        <v>374</v>
      </c>
    </row>
    <row r="94" s="1" customFormat="1" ht="30" customHeight="1" spans="1:12">
      <c r="A94" s="28"/>
      <c r="B94" s="29"/>
      <c r="C94" s="29"/>
      <c r="D94" s="29"/>
      <c r="E94" s="19" t="s">
        <v>375</v>
      </c>
      <c r="F94" s="23" t="s">
        <v>376</v>
      </c>
      <c r="G94" s="24" t="s">
        <v>181</v>
      </c>
      <c r="H94" s="17">
        <v>2</v>
      </c>
      <c r="I94" s="38">
        <v>4504</v>
      </c>
      <c r="J94" s="39">
        <f t="shared" si="6"/>
        <v>231.94</v>
      </c>
      <c r="K94" s="19" t="s">
        <v>377</v>
      </c>
      <c r="L94" s="55" t="s">
        <v>378</v>
      </c>
    </row>
    <row r="95" s="1" customFormat="1" ht="30" customHeight="1" spans="1:12">
      <c r="A95" s="28"/>
      <c r="B95" s="29"/>
      <c r="C95" s="29"/>
      <c r="D95" s="29"/>
      <c r="E95" s="19" t="s">
        <v>379</v>
      </c>
      <c r="F95" s="23" t="s">
        <v>380</v>
      </c>
      <c r="G95" s="24" t="s">
        <v>181</v>
      </c>
      <c r="H95" s="17">
        <v>2</v>
      </c>
      <c r="I95" s="38">
        <v>4504</v>
      </c>
      <c r="J95" s="39">
        <f t="shared" si="6"/>
        <v>231.94</v>
      </c>
      <c r="K95" s="19" t="s">
        <v>381</v>
      </c>
      <c r="L95" s="55" t="s">
        <v>382</v>
      </c>
    </row>
    <row r="96" s="1" customFormat="1" ht="30" customHeight="1" spans="1:12">
      <c r="A96" s="28"/>
      <c r="B96" s="29"/>
      <c r="C96" s="29"/>
      <c r="D96" s="29"/>
      <c r="E96" s="19" t="s">
        <v>383</v>
      </c>
      <c r="F96" s="23" t="s">
        <v>384</v>
      </c>
      <c r="G96" s="24" t="s">
        <v>181</v>
      </c>
      <c r="H96" s="17">
        <v>2</v>
      </c>
      <c r="I96" s="38">
        <v>4504</v>
      </c>
      <c r="J96" s="39">
        <f t="shared" si="6"/>
        <v>231.94</v>
      </c>
      <c r="K96" s="19" t="s">
        <v>385</v>
      </c>
      <c r="L96" s="55" t="s">
        <v>157</v>
      </c>
    </row>
    <row r="97" s="1" customFormat="1" ht="30" customHeight="1" spans="1:12">
      <c r="A97" s="28"/>
      <c r="B97" s="29"/>
      <c r="C97" s="29"/>
      <c r="D97" s="29"/>
      <c r="E97" s="19" t="s">
        <v>386</v>
      </c>
      <c r="F97" s="23" t="s">
        <v>387</v>
      </c>
      <c r="G97" s="24" t="s">
        <v>181</v>
      </c>
      <c r="H97" s="17">
        <v>2</v>
      </c>
      <c r="I97" s="38">
        <v>4504</v>
      </c>
      <c r="J97" s="39">
        <f t="shared" si="6"/>
        <v>231.94</v>
      </c>
      <c r="K97" s="19" t="s">
        <v>388</v>
      </c>
      <c r="L97" s="55" t="s">
        <v>389</v>
      </c>
    </row>
    <row r="98" s="1" customFormat="1" ht="30" customHeight="1" spans="1:12">
      <c r="A98" s="28"/>
      <c r="B98" s="29"/>
      <c r="C98" s="29"/>
      <c r="D98" s="29"/>
      <c r="E98" s="19" t="s">
        <v>390</v>
      </c>
      <c r="F98" s="23" t="s">
        <v>391</v>
      </c>
      <c r="G98" s="24" t="s">
        <v>181</v>
      </c>
      <c r="H98" s="17">
        <v>2</v>
      </c>
      <c r="I98" s="38">
        <v>4504</v>
      </c>
      <c r="J98" s="39">
        <f t="shared" si="6"/>
        <v>231.94</v>
      </c>
      <c r="K98" s="19" t="s">
        <v>392</v>
      </c>
      <c r="L98" s="55" t="s">
        <v>393</v>
      </c>
    </row>
    <row r="99" s="1" customFormat="1" ht="30" customHeight="1" spans="1:12">
      <c r="A99" s="28"/>
      <c r="B99" s="29"/>
      <c r="C99" s="29"/>
      <c r="D99" s="29"/>
      <c r="E99" s="19" t="s">
        <v>394</v>
      </c>
      <c r="F99" s="23" t="s">
        <v>395</v>
      </c>
      <c r="G99" s="24" t="s">
        <v>181</v>
      </c>
      <c r="H99" s="17">
        <v>2</v>
      </c>
      <c r="I99" s="38">
        <v>4504</v>
      </c>
      <c r="J99" s="39">
        <f t="shared" si="6"/>
        <v>231.94</v>
      </c>
      <c r="K99" s="19" t="s">
        <v>396</v>
      </c>
      <c r="L99" s="23" t="s">
        <v>397</v>
      </c>
    </row>
    <row r="100" s="1" customFormat="1" ht="30" customHeight="1" spans="1:12">
      <c r="A100" s="28"/>
      <c r="B100" s="29"/>
      <c r="C100" s="29"/>
      <c r="D100" s="29"/>
      <c r="E100" s="19" t="s">
        <v>398</v>
      </c>
      <c r="F100" s="23" t="s">
        <v>399</v>
      </c>
      <c r="G100" s="24" t="s">
        <v>181</v>
      </c>
      <c r="H100" s="17">
        <v>2</v>
      </c>
      <c r="I100" s="38">
        <v>4504</v>
      </c>
      <c r="J100" s="39">
        <f t="shared" si="6"/>
        <v>231.94</v>
      </c>
      <c r="K100" s="19" t="s">
        <v>400</v>
      </c>
      <c r="L100" s="23" t="s">
        <v>401</v>
      </c>
    </row>
    <row r="101" s="1" customFormat="1" ht="30" customHeight="1" spans="1:12">
      <c r="A101" s="28"/>
      <c r="B101" s="29"/>
      <c r="C101" s="29"/>
      <c r="D101" s="29"/>
      <c r="E101" s="19" t="s">
        <v>402</v>
      </c>
      <c r="F101" s="23" t="s">
        <v>403</v>
      </c>
      <c r="G101" s="24" t="s">
        <v>181</v>
      </c>
      <c r="H101" s="17">
        <v>2</v>
      </c>
      <c r="I101" s="38">
        <v>4504</v>
      </c>
      <c r="J101" s="39">
        <f t="shared" si="6"/>
        <v>231.94</v>
      </c>
      <c r="K101" s="19" t="s">
        <v>404</v>
      </c>
      <c r="L101" s="23" t="s">
        <v>405</v>
      </c>
    </row>
    <row r="102" s="1" customFormat="1" ht="30" customHeight="1" spans="1:12">
      <c r="A102" s="28"/>
      <c r="B102" s="29"/>
      <c r="C102" s="29"/>
      <c r="D102" s="29"/>
      <c r="E102" s="19" t="s">
        <v>406</v>
      </c>
      <c r="F102" s="23" t="s">
        <v>407</v>
      </c>
      <c r="G102" s="24" t="s">
        <v>181</v>
      </c>
      <c r="H102" s="17">
        <v>2</v>
      </c>
      <c r="I102" s="38">
        <v>4504</v>
      </c>
      <c r="J102" s="39">
        <f t="shared" si="6"/>
        <v>231.94</v>
      </c>
      <c r="K102" s="19" t="s">
        <v>408</v>
      </c>
      <c r="L102" s="23" t="s">
        <v>401</v>
      </c>
    </row>
    <row r="103" s="1" customFormat="1" ht="30" customHeight="1" spans="1:12">
      <c r="A103" s="28"/>
      <c r="B103" s="29"/>
      <c r="C103" s="29"/>
      <c r="D103" s="29"/>
      <c r="E103" s="19" t="s">
        <v>409</v>
      </c>
      <c r="F103" s="23" t="s">
        <v>410</v>
      </c>
      <c r="G103" s="24" t="s">
        <v>181</v>
      </c>
      <c r="H103" s="17">
        <v>2</v>
      </c>
      <c r="I103" s="38">
        <v>4504</v>
      </c>
      <c r="J103" s="39">
        <f t="shared" si="6"/>
        <v>231.94</v>
      </c>
      <c r="K103" s="19" t="s">
        <v>411</v>
      </c>
      <c r="L103" s="23" t="s">
        <v>412</v>
      </c>
    </row>
    <row r="104" s="1" customFormat="1" ht="30" customHeight="1" spans="1:12">
      <c r="A104" s="28"/>
      <c r="B104" s="29"/>
      <c r="C104" s="29"/>
      <c r="D104" s="29"/>
      <c r="E104" s="19" t="s">
        <v>413</v>
      </c>
      <c r="F104" s="23" t="s">
        <v>414</v>
      </c>
      <c r="G104" s="24" t="s">
        <v>181</v>
      </c>
      <c r="H104" s="17">
        <v>2</v>
      </c>
      <c r="I104" s="38">
        <v>4504</v>
      </c>
      <c r="J104" s="39">
        <f t="shared" si="6"/>
        <v>231.94</v>
      </c>
      <c r="K104" s="19" t="s">
        <v>415</v>
      </c>
      <c r="L104" s="23" t="s">
        <v>416</v>
      </c>
    </row>
    <row r="105" s="1" customFormat="1" ht="30" customHeight="1" spans="1:12">
      <c r="A105" s="28"/>
      <c r="B105" s="29"/>
      <c r="C105" s="29"/>
      <c r="D105" s="29"/>
      <c r="E105" s="19" t="s">
        <v>417</v>
      </c>
      <c r="F105" s="23" t="s">
        <v>418</v>
      </c>
      <c r="G105" s="24" t="s">
        <v>181</v>
      </c>
      <c r="H105" s="17">
        <v>2</v>
      </c>
      <c r="I105" s="38">
        <v>4504</v>
      </c>
      <c r="J105" s="39">
        <f t="shared" si="6"/>
        <v>231.94</v>
      </c>
      <c r="K105" s="19" t="s">
        <v>419</v>
      </c>
      <c r="L105" s="23" t="s">
        <v>312</v>
      </c>
    </row>
    <row r="106" s="1" customFormat="1" ht="30" customHeight="1" spans="1:12">
      <c r="A106" s="28"/>
      <c r="B106" s="29"/>
      <c r="C106" s="29"/>
      <c r="D106" s="29"/>
      <c r="E106" s="19" t="s">
        <v>420</v>
      </c>
      <c r="F106" s="23" t="s">
        <v>421</v>
      </c>
      <c r="G106" s="24" t="s">
        <v>181</v>
      </c>
      <c r="H106" s="17">
        <v>2</v>
      </c>
      <c r="I106" s="38">
        <v>4504</v>
      </c>
      <c r="J106" s="39">
        <f t="shared" si="6"/>
        <v>231.94</v>
      </c>
      <c r="K106" s="19" t="s">
        <v>422</v>
      </c>
      <c r="L106" s="23" t="s">
        <v>405</v>
      </c>
    </row>
    <row r="107" s="1" customFormat="1" ht="30" customHeight="1" spans="1:12">
      <c r="A107" s="28"/>
      <c r="B107" s="29"/>
      <c r="C107" s="29"/>
      <c r="D107" s="29"/>
      <c r="E107" s="19" t="s">
        <v>423</v>
      </c>
      <c r="F107" s="23" t="s">
        <v>424</v>
      </c>
      <c r="G107" s="24" t="s">
        <v>181</v>
      </c>
      <c r="H107" s="17">
        <v>2</v>
      </c>
      <c r="I107" s="38">
        <v>4504</v>
      </c>
      <c r="J107" s="39">
        <f t="shared" si="6"/>
        <v>231.94</v>
      </c>
      <c r="K107" s="19" t="s">
        <v>425</v>
      </c>
      <c r="L107" s="23" t="s">
        <v>426</v>
      </c>
    </row>
    <row r="108" s="1" customFormat="1" ht="30" customHeight="1" spans="1:12">
      <c r="A108" s="31"/>
      <c r="B108" s="32"/>
      <c r="C108" s="32"/>
      <c r="D108" s="32"/>
      <c r="E108" s="19" t="s">
        <v>427</v>
      </c>
      <c r="F108" s="23" t="s">
        <v>428</v>
      </c>
      <c r="G108" s="24" t="s">
        <v>181</v>
      </c>
      <c r="H108" s="17">
        <v>2</v>
      </c>
      <c r="I108" s="38">
        <v>4504</v>
      </c>
      <c r="J108" s="39">
        <f t="shared" si="6"/>
        <v>231.94</v>
      </c>
      <c r="K108" s="19" t="s">
        <v>429</v>
      </c>
      <c r="L108" s="23" t="s">
        <v>430</v>
      </c>
    </row>
    <row r="109" s="1" customFormat="1" ht="30" customHeight="1" spans="1:12">
      <c r="A109" s="28">
        <v>33</v>
      </c>
      <c r="B109" s="29" t="s">
        <v>431</v>
      </c>
      <c r="C109" s="29">
        <v>8</v>
      </c>
      <c r="D109" s="29">
        <v>78</v>
      </c>
      <c r="E109" s="19" t="s">
        <v>77</v>
      </c>
      <c r="F109" s="23" t="s">
        <v>432</v>
      </c>
      <c r="G109" s="24" t="s">
        <v>90</v>
      </c>
      <c r="H109" s="17">
        <v>6</v>
      </c>
      <c r="I109" s="23">
        <v>6472</v>
      </c>
      <c r="J109" s="39">
        <f>166.65*6</f>
        <v>999.9</v>
      </c>
      <c r="K109" s="19" t="s">
        <v>433</v>
      </c>
      <c r="L109" s="23" t="s">
        <v>434</v>
      </c>
    </row>
    <row r="110" s="1" customFormat="1" ht="30" customHeight="1" spans="1:12">
      <c r="A110" s="28"/>
      <c r="B110" s="29"/>
      <c r="C110" s="29"/>
      <c r="D110" s="29"/>
      <c r="E110" s="19" t="s">
        <v>435</v>
      </c>
      <c r="F110" s="23" t="s">
        <v>436</v>
      </c>
      <c r="G110" s="24" t="s">
        <v>90</v>
      </c>
      <c r="H110" s="17">
        <v>6</v>
      </c>
      <c r="I110" s="23">
        <v>6472</v>
      </c>
      <c r="J110" s="39">
        <f>166.65*6</f>
        <v>999.9</v>
      </c>
      <c r="K110" s="19" t="s">
        <v>437</v>
      </c>
      <c r="L110" s="23" t="s">
        <v>438</v>
      </c>
    </row>
    <row r="111" s="1" customFormat="1" ht="30" customHeight="1" spans="1:12">
      <c r="A111" s="28"/>
      <c r="B111" s="29"/>
      <c r="C111" s="29"/>
      <c r="D111" s="29"/>
      <c r="E111" s="19" t="s">
        <v>439</v>
      </c>
      <c r="F111" s="23" t="s">
        <v>440</v>
      </c>
      <c r="G111" s="24" t="s">
        <v>90</v>
      </c>
      <c r="H111" s="17">
        <v>6</v>
      </c>
      <c r="I111" s="23">
        <v>5972</v>
      </c>
      <c r="J111" s="39">
        <f>153.78*6</f>
        <v>922.68</v>
      </c>
      <c r="K111" s="19" t="s">
        <v>441</v>
      </c>
      <c r="L111" s="23" t="s">
        <v>438</v>
      </c>
    </row>
    <row r="112" s="1" customFormat="1" ht="30" customHeight="1" spans="1:12">
      <c r="A112" s="28"/>
      <c r="B112" s="29"/>
      <c r="C112" s="29"/>
      <c r="D112" s="29"/>
      <c r="E112" s="19" t="s">
        <v>442</v>
      </c>
      <c r="F112" s="51" t="s">
        <v>443</v>
      </c>
      <c r="G112" s="24" t="s">
        <v>61</v>
      </c>
      <c r="H112" s="17">
        <v>12</v>
      </c>
      <c r="I112" s="23">
        <v>5932</v>
      </c>
      <c r="J112" s="39">
        <f>152.75*12</f>
        <v>1833</v>
      </c>
      <c r="K112" s="19" t="s">
        <v>444</v>
      </c>
      <c r="L112" s="23" t="s">
        <v>157</v>
      </c>
    </row>
    <row r="113" s="1" customFormat="1" ht="30" customHeight="1" spans="1:12">
      <c r="A113" s="28"/>
      <c r="B113" s="29"/>
      <c r="C113" s="29"/>
      <c r="D113" s="29"/>
      <c r="E113" s="19" t="s">
        <v>445</v>
      </c>
      <c r="F113" s="51" t="s">
        <v>446</v>
      </c>
      <c r="G113" s="24" t="s">
        <v>61</v>
      </c>
      <c r="H113" s="17">
        <v>12</v>
      </c>
      <c r="I113" s="23">
        <v>6607</v>
      </c>
      <c r="J113" s="39">
        <f>170.13*12</f>
        <v>2041.56</v>
      </c>
      <c r="K113" s="19" t="s">
        <v>447</v>
      </c>
      <c r="L113" s="23" t="s">
        <v>448</v>
      </c>
    </row>
    <row r="114" s="1" customFormat="1" ht="30" customHeight="1" spans="1:12">
      <c r="A114" s="28"/>
      <c r="B114" s="29"/>
      <c r="C114" s="29"/>
      <c r="D114" s="29"/>
      <c r="E114" s="19" t="s">
        <v>449</v>
      </c>
      <c r="F114" s="51" t="s">
        <v>450</v>
      </c>
      <c r="G114" s="24" t="s">
        <v>61</v>
      </c>
      <c r="H114" s="17">
        <v>12</v>
      </c>
      <c r="I114" s="23">
        <v>6617</v>
      </c>
      <c r="J114" s="39">
        <f>170.38*12</f>
        <v>2044.56</v>
      </c>
      <c r="K114" s="19" t="s">
        <v>451</v>
      </c>
      <c r="L114" s="23" t="s">
        <v>448</v>
      </c>
    </row>
    <row r="115" s="1" customFormat="1" ht="30" customHeight="1" spans="1:12">
      <c r="A115" s="28"/>
      <c r="B115" s="29"/>
      <c r="C115" s="29"/>
      <c r="D115" s="29"/>
      <c r="E115" s="19" t="s">
        <v>452</v>
      </c>
      <c r="F115" s="52" t="s">
        <v>453</v>
      </c>
      <c r="G115" s="24" t="s">
        <v>61</v>
      </c>
      <c r="H115" s="17">
        <v>12</v>
      </c>
      <c r="I115" s="23">
        <v>6453</v>
      </c>
      <c r="J115" s="39">
        <f>166.16*12</f>
        <v>1993.92</v>
      </c>
      <c r="K115" s="19" t="s">
        <v>454</v>
      </c>
      <c r="L115" s="23" t="s">
        <v>448</v>
      </c>
    </row>
    <row r="116" s="1" customFormat="1" ht="30" customHeight="1" spans="1:12">
      <c r="A116" s="31"/>
      <c r="B116" s="32"/>
      <c r="C116" s="32"/>
      <c r="D116" s="32"/>
      <c r="E116" s="19" t="s">
        <v>455</v>
      </c>
      <c r="F116" s="52" t="s">
        <v>456</v>
      </c>
      <c r="G116" s="24" t="s">
        <v>61</v>
      </c>
      <c r="H116" s="17">
        <v>12</v>
      </c>
      <c r="I116" s="23">
        <v>6672</v>
      </c>
      <c r="J116" s="39">
        <f>171.8*12</f>
        <v>2061.6</v>
      </c>
      <c r="K116" s="19" t="s">
        <v>457</v>
      </c>
      <c r="L116" s="23" t="s">
        <v>458</v>
      </c>
    </row>
    <row r="117" s="1" customFormat="1" ht="30" customHeight="1" spans="1:12">
      <c r="A117" s="31">
        <v>34</v>
      </c>
      <c r="B117" s="32" t="s">
        <v>459</v>
      </c>
      <c r="C117" s="32">
        <v>1</v>
      </c>
      <c r="D117" s="32">
        <v>2</v>
      </c>
      <c r="E117" s="19" t="s">
        <v>460</v>
      </c>
      <c r="F117" s="53" t="s">
        <v>461</v>
      </c>
      <c r="G117" s="24" t="s">
        <v>181</v>
      </c>
      <c r="H117" s="17">
        <v>2</v>
      </c>
      <c r="I117" s="38">
        <v>4504</v>
      </c>
      <c r="J117" s="39">
        <f>115.97*2</f>
        <v>231.94</v>
      </c>
      <c r="K117" s="19" t="s">
        <v>462</v>
      </c>
      <c r="L117" s="23" t="s">
        <v>463</v>
      </c>
    </row>
    <row r="118" s="1" customFormat="1" ht="30" customHeight="1" spans="1:12">
      <c r="A118" s="31">
        <v>35</v>
      </c>
      <c r="B118" s="32" t="s">
        <v>464</v>
      </c>
      <c r="C118" s="32">
        <v>1</v>
      </c>
      <c r="D118" s="32">
        <v>1</v>
      </c>
      <c r="E118" s="19" t="s">
        <v>465</v>
      </c>
      <c r="F118" s="23" t="s">
        <v>466</v>
      </c>
      <c r="G118" s="24" t="s">
        <v>307</v>
      </c>
      <c r="H118" s="17">
        <v>1</v>
      </c>
      <c r="I118" s="38" t="s">
        <v>18</v>
      </c>
      <c r="J118" s="39">
        <f>115.53*1</f>
        <v>115.53</v>
      </c>
      <c r="K118" s="19" t="s">
        <v>467</v>
      </c>
      <c r="L118" s="23" t="s">
        <v>468</v>
      </c>
    </row>
    <row r="119" s="1" customFormat="1" ht="30" customHeight="1" spans="1:12">
      <c r="A119" s="31">
        <v>36</v>
      </c>
      <c r="B119" s="32" t="s">
        <v>469</v>
      </c>
      <c r="C119" s="32">
        <v>1</v>
      </c>
      <c r="D119" s="32">
        <v>7</v>
      </c>
      <c r="E119" s="19" t="s">
        <v>470</v>
      </c>
      <c r="F119" s="23" t="s">
        <v>471</v>
      </c>
      <c r="G119" s="24" t="s">
        <v>244</v>
      </c>
      <c r="H119" s="17">
        <v>7</v>
      </c>
      <c r="I119" s="38" t="s">
        <v>18</v>
      </c>
      <c r="J119" s="39">
        <f>115.53*4+115.97*3</f>
        <v>810.03</v>
      </c>
      <c r="K119" s="19" t="s">
        <v>472</v>
      </c>
      <c r="L119" s="23" t="s">
        <v>473</v>
      </c>
    </row>
    <row r="120" s="1" customFormat="1" ht="30" customHeight="1" spans="1:12">
      <c r="A120" s="31">
        <v>37</v>
      </c>
      <c r="B120" s="32" t="s">
        <v>474</v>
      </c>
      <c r="C120" s="32">
        <v>1</v>
      </c>
      <c r="D120" s="32">
        <v>8</v>
      </c>
      <c r="E120" s="19" t="s">
        <v>475</v>
      </c>
      <c r="F120" s="23" t="s">
        <v>476</v>
      </c>
      <c r="G120" s="24" t="s">
        <v>477</v>
      </c>
      <c r="H120" s="54">
        <v>8</v>
      </c>
      <c r="I120" s="38" t="s">
        <v>18</v>
      </c>
      <c r="J120" s="39">
        <f>115.53*6+115.97*2</f>
        <v>925.12</v>
      </c>
      <c r="K120" s="19" t="s">
        <v>478</v>
      </c>
      <c r="L120" s="49" t="s">
        <v>479</v>
      </c>
    </row>
    <row r="121" s="1" customFormat="1" ht="30" customHeight="1" spans="1:12">
      <c r="A121" s="28">
        <v>38</v>
      </c>
      <c r="B121" s="29" t="s">
        <v>480</v>
      </c>
      <c r="C121" s="29">
        <v>13</v>
      </c>
      <c r="D121" s="29">
        <v>75</v>
      </c>
      <c r="E121" s="19" t="s">
        <v>420</v>
      </c>
      <c r="F121" s="23" t="s">
        <v>481</v>
      </c>
      <c r="G121" s="24" t="s">
        <v>94</v>
      </c>
      <c r="H121" s="17">
        <v>3</v>
      </c>
      <c r="I121" s="38">
        <v>4504</v>
      </c>
      <c r="J121" s="39">
        <f>115.97*3</f>
        <v>347.91</v>
      </c>
      <c r="K121" s="19" t="s">
        <v>482</v>
      </c>
      <c r="L121" s="23" t="s">
        <v>483</v>
      </c>
    </row>
    <row r="122" s="1" customFormat="1" ht="30" customHeight="1" spans="1:12">
      <c r="A122" s="28"/>
      <c r="B122" s="29"/>
      <c r="C122" s="29"/>
      <c r="D122" s="29"/>
      <c r="E122" s="19" t="s">
        <v>402</v>
      </c>
      <c r="F122" s="23" t="s">
        <v>484</v>
      </c>
      <c r="G122" s="24" t="s">
        <v>287</v>
      </c>
      <c r="H122" s="17">
        <v>4</v>
      </c>
      <c r="I122" s="38" t="s">
        <v>18</v>
      </c>
      <c r="J122" s="39">
        <f t="shared" ref="J122:J124" si="7">115.53*1+115.97*3</f>
        <v>463.44</v>
      </c>
      <c r="K122" s="19" t="s">
        <v>485</v>
      </c>
      <c r="L122" s="23" t="s">
        <v>63</v>
      </c>
    </row>
    <row r="123" s="1" customFormat="1" ht="30" customHeight="1" spans="1:12">
      <c r="A123" s="28"/>
      <c r="B123" s="29"/>
      <c r="C123" s="29"/>
      <c r="D123" s="29"/>
      <c r="E123" s="19" t="s">
        <v>486</v>
      </c>
      <c r="F123" s="23" t="s">
        <v>487</v>
      </c>
      <c r="G123" s="24" t="s">
        <v>287</v>
      </c>
      <c r="H123" s="17">
        <v>4</v>
      </c>
      <c r="I123" s="38" t="s">
        <v>18</v>
      </c>
      <c r="J123" s="39">
        <f t="shared" si="7"/>
        <v>463.44</v>
      </c>
      <c r="K123" s="19" t="s">
        <v>488</v>
      </c>
      <c r="L123" s="23" t="s">
        <v>76</v>
      </c>
    </row>
    <row r="124" s="1" customFormat="1" ht="30" customHeight="1" spans="1:12">
      <c r="A124" s="28"/>
      <c r="B124" s="29"/>
      <c r="C124" s="29"/>
      <c r="D124" s="29"/>
      <c r="E124" s="19" t="s">
        <v>489</v>
      </c>
      <c r="F124" s="23" t="s">
        <v>490</v>
      </c>
      <c r="G124" s="24" t="s">
        <v>287</v>
      </c>
      <c r="H124" s="17">
        <v>4</v>
      </c>
      <c r="I124" s="38" t="s">
        <v>18</v>
      </c>
      <c r="J124" s="39">
        <f t="shared" si="7"/>
        <v>463.44</v>
      </c>
      <c r="K124" s="19" t="s">
        <v>491</v>
      </c>
      <c r="L124" s="23" t="s">
        <v>29</v>
      </c>
    </row>
    <row r="125" s="1" customFormat="1" ht="30" customHeight="1" spans="1:12">
      <c r="A125" s="28"/>
      <c r="B125" s="29"/>
      <c r="C125" s="29"/>
      <c r="D125" s="29"/>
      <c r="E125" s="19" t="s">
        <v>492</v>
      </c>
      <c r="F125" s="23" t="s">
        <v>493</v>
      </c>
      <c r="G125" s="24" t="s">
        <v>94</v>
      </c>
      <c r="H125" s="17">
        <v>3</v>
      </c>
      <c r="I125" s="38">
        <v>4504</v>
      </c>
      <c r="J125" s="39">
        <f>115.97*3</f>
        <v>347.91</v>
      </c>
      <c r="K125" s="19" t="s">
        <v>494</v>
      </c>
      <c r="L125" s="23" t="s">
        <v>20</v>
      </c>
    </row>
    <row r="126" s="1" customFormat="1" ht="30" customHeight="1" spans="1:12">
      <c r="A126" s="28"/>
      <c r="B126" s="29"/>
      <c r="C126" s="29"/>
      <c r="D126" s="29"/>
      <c r="E126" s="19" t="s">
        <v>495</v>
      </c>
      <c r="F126" s="23" t="s">
        <v>496</v>
      </c>
      <c r="G126" s="24" t="s">
        <v>497</v>
      </c>
      <c r="H126" s="17">
        <v>5</v>
      </c>
      <c r="I126" s="38" t="s">
        <v>18</v>
      </c>
      <c r="J126" s="39">
        <f>115.53*2+115.97*3</f>
        <v>578.97</v>
      </c>
      <c r="K126" s="19" t="s">
        <v>498</v>
      </c>
      <c r="L126" s="23" t="s">
        <v>63</v>
      </c>
    </row>
    <row r="127" s="1" customFormat="1" ht="30" customHeight="1" spans="1:12">
      <c r="A127" s="28"/>
      <c r="B127" s="29"/>
      <c r="C127" s="29"/>
      <c r="D127" s="29"/>
      <c r="E127" s="19" t="s">
        <v>499</v>
      </c>
      <c r="F127" s="23" t="s">
        <v>500</v>
      </c>
      <c r="G127" s="24" t="s">
        <v>181</v>
      </c>
      <c r="H127" s="17">
        <v>2</v>
      </c>
      <c r="I127" s="38">
        <v>4504</v>
      </c>
      <c r="J127" s="39">
        <f>115.97*2</f>
        <v>231.94</v>
      </c>
      <c r="K127" s="19" t="s">
        <v>501</v>
      </c>
      <c r="L127" s="23" t="s">
        <v>20</v>
      </c>
    </row>
    <row r="128" s="1" customFormat="1" ht="30" customHeight="1" spans="1:12">
      <c r="A128" s="28"/>
      <c r="B128" s="29"/>
      <c r="C128" s="29"/>
      <c r="D128" s="29"/>
      <c r="E128" s="19" t="s">
        <v>502</v>
      </c>
      <c r="F128" s="23" t="s">
        <v>503</v>
      </c>
      <c r="G128" s="24" t="s">
        <v>181</v>
      </c>
      <c r="H128" s="17">
        <v>2</v>
      </c>
      <c r="I128" s="38">
        <v>4504</v>
      </c>
      <c r="J128" s="39">
        <f>115.97*2</f>
        <v>231.94</v>
      </c>
      <c r="K128" s="19" t="s">
        <v>504</v>
      </c>
      <c r="L128" s="23" t="s">
        <v>483</v>
      </c>
    </row>
    <row r="129" s="1" customFormat="1" ht="30" customHeight="1" spans="1:12">
      <c r="A129" s="28"/>
      <c r="B129" s="29"/>
      <c r="C129" s="29"/>
      <c r="D129" s="29"/>
      <c r="E129" s="19" t="s">
        <v>505</v>
      </c>
      <c r="F129" s="23" t="s">
        <v>506</v>
      </c>
      <c r="G129" s="24" t="s">
        <v>291</v>
      </c>
      <c r="H129" s="17">
        <v>8</v>
      </c>
      <c r="I129" s="38" t="s">
        <v>18</v>
      </c>
      <c r="J129" s="39">
        <f>115.53*5+115.97*3</f>
        <v>925.56</v>
      </c>
      <c r="K129" s="19" t="s">
        <v>507</v>
      </c>
      <c r="L129" s="23" t="s">
        <v>508</v>
      </c>
    </row>
    <row r="130" s="1" customFormat="1" ht="30" customHeight="1" spans="1:12">
      <c r="A130" s="28"/>
      <c r="B130" s="29"/>
      <c r="C130" s="29"/>
      <c r="D130" s="29"/>
      <c r="E130" s="19" t="s">
        <v>509</v>
      </c>
      <c r="F130" s="23" t="s">
        <v>510</v>
      </c>
      <c r="G130" s="24" t="s">
        <v>208</v>
      </c>
      <c r="H130" s="17">
        <v>10</v>
      </c>
      <c r="I130" s="38" t="s">
        <v>18</v>
      </c>
      <c r="J130" s="39">
        <f>115.53*7+115.97*3</f>
        <v>1156.62</v>
      </c>
      <c r="K130" s="19" t="s">
        <v>511</v>
      </c>
      <c r="L130" s="23" t="s">
        <v>20</v>
      </c>
    </row>
    <row r="131" s="1" customFormat="1" ht="30" customHeight="1" spans="1:12">
      <c r="A131" s="28"/>
      <c r="B131" s="29"/>
      <c r="C131" s="29"/>
      <c r="D131" s="29"/>
      <c r="E131" s="19" t="s">
        <v>512</v>
      </c>
      <c r="F131" s="23" t="s">
        <v>513</v>
      </c>
      <c r="G131" s="24" t="s">
        <v>90</v>
      </c>
      <c r="H131" s="17">
        <v>6</v>
      </c>
      <c r="I131" s="38" t="s">
        <v>18</v>
      </c>
      <c r="J131" s="39">
        <f>115.53*3+115.97*3</f>
        <v>694.5</v>
      </c>
      <c r="K131" s="19" t="s">
        <v>514</v>
      </c>
      <c r="L131" s="23" t="s">
        <v>29</v>
      </c>
    </row>
    <row r="132" s="1" customFormat="1" ht="30" customHeight="1" spans="1:12">
      <c r="A132" s="28"/>
      <c r="B132" s="29"/>
      <c r="C132" s="29"/>
      <c r="D132" s="29"/>
      <c r="E132" s="19" t="s">
        <v>515</v>
      </c>
      <c r="F132" s="23" t="s">
        <v>516</v>
      </c>
      <c r="G132" s="24" t="s">
        <v>61</v>
      </c>
      <c r="H132" s="17">
        <v>12</v>
      </c>
      <c r="I132" s="38" t="s">
        <v>18</v>
      </c>
      <c r="J132" s="39">
        <f>115.53*9+115.97*3</f>
        <v>1387.68</v>
      </c>
      <c r="K132" s="19" t="s">
        <v>517</v>
      </c>
      <c r="L132" s="23" t="s">
        <v>63</v>
      </c>
    </row>
    <row r="133" s="1" customFormat="1" ht="30" customHeight="1" spans="1:12">
      <c r="A133" s="31"/>
      <c r="B133" s="32"/>
      <c r="C133" s="32"/>
      <c r="D133" s="32"/>
      <c r="E133" s="19" t="s">
        <v>518</v>
      </c>
      <c r="F133" s="23" t="s">
        <v>519</v>
      </c>
      <c r="G133" s="24" t="s">
        <v>61</v>
      </c>
      <c r="H133" s="17">
        <v>12</v>
      </c>
      <c r="I133" s="38" t="s">
        <v>18</v>
      </c>
      <c r="J133" s="39">
        <f>115.53*9+115.97*3</f>
        <v>1387.68</v>
      </c>
      <c r="K133" s="19" t="s">
        <v>520</v>
      </c>
      <c r="L133" s="23" t="s">
        <v>521</v>
      </c>
    </row>
    <row r="134" s="1" customFormat="1" ht="30" customHeight="1" spans="1:12">
      <c r="A134" s="31">
        <v>39</v>
      </c>
      <c r="B134" s="32" t="s">
        <v>522</v>
      </c>
      <c r="C134" s="32">
        <v>1</v>
      </c>
      <c r="D134" s="32">
        <v>7</v>
      </c>
      <c r="E134" s="19" t="s">
        <v>523</v>
      </c>
      <c r="F134" s="23" t="s">
        <v>524</v>
      </c>
      <c r="G134" s="24" t="s">
        <v>525</v>
      </c>
      <c r="H134" s="17">
        <v>7</v>
      </c>
      <c r="I134" s="38">
        <v>7500</v>
      </c>
      <c r="J134" s="39">
        <f>193.12*7</f>
        <v>1351.84</v>
      </c>
      <c r="K134" s="19" t="s">
        <v>526</v>
      </c>
      <c r="L134" s="23" t="s">
        <v>29</v>
      </c>
    </row>
    <row r="135" s="1" customFormat="1" ht="30" customHeight="1" spans="1:12">
      <c r="A135" s="17">
        <v>40</v>
      </c>
      <c r="B135" s="18" t="s">
        <v>527</v>
      </c>
      <c r="C135" s="18">
        <v>2</v>
      </c>
      <c r="D135" s="18">
        <v>12</v>
      </c>
      <c r="E135" s="19" t="s">
        <v>528</v>
      </c>
      <c r="F135" s="27" t="s">
        <v>529</v>
      </c>
      <c r="G135" s="24" t="s">
        <v>213</v>
      </c>
      <c r="H135" s="17">
        <v>5</v>
      </c>
      <c r="I135" s="38" t="s">
        <v>18</v>
      </c>
      <c r="J135" s="39">
        <f>115.53*3+115.97*2</f>
        <v>578.53</v>
      </c>
      <c r="K135" s="19" t="s">
        <v>530</v>
      </c>
      <c r="L135" s="19" t="s">
        <v>531</v>
      </c>
    </row>
    <row r="136" s="1" customFormat="1" ht="30" customHeight="1" spans="1:12">
      <c r="A136" s="17"/>
      <c r="B136" s="18"/>
      <c r="C136" s="18"/>
      <c r="D136" s="18"/>
      <c r="E136" s="19" t="s">
        <v>532</v>
      </c>
      <c r="F136" s="27" t="s">
        <v>533</v>
      </c>
      <c r="G136" s="24" t="s">
        <v>534</v>
      </c>
      <c r="H136" s="17">
        <v>7</v>
      </c>
      <c r="I136" s="38" t="s">
        <v>18</v>
      </c>
      <c r="J136" s="39">
        <f>115.53*5+115.97*2</f>
        <v>809.59</v>
      </c>
      <c r="K136" s="19" t="s">
        <v>535</v>
      </c>
      <c r="L136" s="19" t="s">
        <v>531</v>
      </c>
    </row>
    <row r="137" s="1" customFormat="1" ht="30" customHeight="1" spans="1:12">
      <c r="A137" s="28">
        <v>41</v>
      </c>
      <c r="B137" s="29" t="s">
        <v>536</v>
      </c>
      <c r="C137" s="29">
        <v>3</v>
      </c>
      <c r="D137" s="29">
        <v>18</v>
      </c>
      <c r="E137" s="19" t="s">
        <v>537</v>
      </c>
      <c r="F137" s="19" t="s">
        <v>538</v>
      </c>
      <c r="G137" s="24" t="s">
        <v>181</v>
      </c>
      <c r="H137" s="17">
        <v>2</v>
      </c>
      <c r="I137" s="38">
        <v>4504</v>
      </c>
      <c r="J137" s="39">
        <f>115.97*2</f>
        <v>231.94</v>
      </c>
      <c r="K137" s="19" t="s">
        <v>539</v>
      </c>
      <c r="L137" s="19" t="s">
        <v>540</v>
      </c>
    </row>
    <row r="138" s="1" customFormat="1" ht="30" customHeight="1" spans="1:12">
      <c r="A138" s="28"/>
      <c r="B138" s="29"/>
      <c r="C138" s="29"/>
      <c r="D138" s="29"/>
      <c r="E138" s="19" t="s">
        <v>541</v>
      </c>
      <c r="F138" s="23" t="s">
        <v>542</v>
      </c>
      <c r="G138" s="24" t="s">
        <v>90</v>
      </c>
      <c r="H138" s="17">
        <v>6</v>
      </c>
      <c r="I138" s="38" t="s">
        <v>18</v>
      </c>
      <c r="J138" s="39">
        <f>115.53*3+115.97*3</f>
        <v>694.5</v>
      </c>
      <c r="K138" s="19" t="s">
        <v>543</v>
      </c>
      <c r="L138" s="19" t="s">
        <v>448</v>
      </c>
    </row>
    <row r="139" s="1" customFormat="1" ht="30" customHeight="1" spans="1:12">
      <c r="A139" s="31"/>
      <c r="B139" s="32"/>
      <c r="C139" s="32"/>
      <c r="D139" s="32"/>
      <c r="E139" s="19" t="s">
        <v>544</v>
      </c>
      <c r="F139" s="23" t="s">
        <v>545</v>
      </c>
      <c r="G139" s="24" t="s">
        <v>208</v>
      </c>
      <c r="H139" s="17">
        <v>10</v>
      </c>
      <c r="I139" s="38" t="s">
        <v>18</v>
      </c>
      <c r="J139" s="39">
        <f>115.53*7+115.97*3</f>
        <v>1156.62</v>
      </c>
      <c r="K139" s="19" t="s">
        <v>546</v>
      </c>
      <c r="L139" s="19" t="s">
        <v>547</v>
      </c>
    </row>
    <row r="140" s="1" customFormat="1" ht="30" customHeight="1" spans="1:12">
      <c r="A140" s="28">
        <v>42</v>
      </c>
      <c r="B140" s="29" t="s">
        <v>548</v>
      </c>
      <c r="C140" s="29">
        <v>2</v>
      </c>
      <c r="D140" s="29">
        <v>7</v>
      </c>
      <c r="E140" s="19" t="s">
        <v>549</v>
      </c>
      <c r="F140" s="23" t="s">
        <v>550</v>
      </c>
      <c r="G140" s="24" t="s">
        <v>237</v>
      </c>
      <c r="H140" s="17">
        <v>3</v>
      </c>
      <c r="I140" s="38" t="s">
        <v>18</v>
      </c>
      <c r="J140" s="39">
        <f>115.53*1+115.97*2</f>
        <v>347.47</v>
      </c>
      <c r="K140" s="19" t="s">
        <v>209</v>
      </c>
      <c r="L140" s="23" t="s">
        <v>551</v>
      </c>
    </row>
    <row r="141" s="1" customFormat="1" ht="30" customHeight="1" spans="1:12">
      <c r="A141" s="31"/>
      <c r="B141" s="32"/>
      <c r="C141" s="32"/>
      <c r="D141" s="32"/>
      <c r="E141" s="19" t="s">
        <v>552</v>
      </c>
      <c r="F141" s="23" t="s">
        <v>553</v>
      </c>
      <c r="G141" s="24" t="s">
        <v>192</v>
      </c>
      <c r="H141" s="17">
        <v>4</v>
      </c>
      <c r="I141" s="38" t="s">
        <v>18</v>
      </c>
      <c r="J141" s="39">
        <f>115.53*2+115.97*2</f>
        <v>463</v>
      </c>
      <c r="K141" s="19" t="s">
        <v>554</v>
      </c>
      <c r="L141" s="23" t="s">
        <v>555</v>
      </c>
    </row>
    <row r="142" s="1" customFormat="1" ht="30" customHeight="1" spans="1:12">
      <c r="A142" s="31">
        <v>43</v>
      </c>
      <c r="B142" s="32" t="s">
        <v>556</v>
      </c>
      <c r="C142" s="32">
        <v>1</v>
      </c>
      <c r="D142" s="32">
        <v>6</v>
      </c>
      <c r="E142" s="19" t="s">
        <v>557</v>
      </c>
      <c r="F142" s="27" t="s">
        <v>558</v>
      </c>
      <c r="G142" s="24" t="s">
        <v>90</v>
      </c>
      <c r="H142" s="17">
        <v>6</v>
      </c>
      <c r="I142" s="38">
        <v>5000</v>
      </c>
      <c r="J142" s="39">
        <f>128.75*6</f>
        <v>772.5</v>
      </c>
      <c r="K142" s="19" t="s">
        <v>559</v>
      </c>
      <c r="L142" s="19" t="s">
        <v>560</v>
      </c>
    </row>
    <row r="143" s="1" customFormat="1" ht="30" customHeight="1" spans="1:12">
      <c r="A143" s="31">
        <v>44</v>
      </c>
      <c r="B143" s="32" t="s">
        <v>561</v>
      </c>
      <c r="C143" s="32">
        <v>1</v>
      </c>
      <c r="D143" s="32">
        <v>2</v>
      </c>
      <c r="E143" s="19" t="s">
        <v>562</v>
      </c>
      <c r="F143" s="19" t="s">
        <v>563</v>
      </c>
      <c r="G143" s="24" t="s">
        <v>181</v>
      </c>
      <c r="H143" s="17">
        <v>2</v>
      </c>
      <c r="I143" s="38">
        <v>4504</v>
      </c>
      <c r="J143" s="39">
        <f>115.97*2</f>
        <v>231.94</v>
      </c>
      <c r="K143" s="19" t="s">
        <v>564</v>
      </c>
      <c r="L143" s="19" t="s">
        <v>565</v>
      </c>
    </row>
    <row r="144" s="1" customFormat="1" ht="30" customHeight="1" spans="1:12">
      <c r="A144" s="31">
        <v>45</v>
      </c>
      <c r="B144" s="32" t="s">
        <v>566</v>
      </c>
      <c r="C144" s="32">
        <v>1</v>
      </c>
      <c r="D144" s="32">
        <v>12</v>
      </c>
      <c r="E144" s="19" t="s">
        <v>567</v>
      </c>
      <c r="F144" s="19" t="s">
        <v>568</v>
      </c>
      <c r="G144" s="24" t="s">
        <v>61</v>
      </c>
      <c r="H144" s="17">
        <v>12</v>
      </c>
      <c r="I144" s="38" t="s">
        <v>18</v>
      </c>
      <c r="J144" s="39">
        <f>115.53*9+115.97*3</f>
        <v>1387.68</v>
      </c>
      <c r="K144" s="19" t="s">
        <v>569</v>
      </c>
      <c r="L144" s="58" t="s">
        <v>570</v>
      </c>
    </row>
    <row r="145" s="1" customFormat="1" ht="30" customHeight="1" spans="1:13">
      <c r="A145" s="31">
        <v>46</v>
      </c>
      <c r="B145" s="32" t="s">
        <v>571</v>
      </c>
      <c r="C145" s="32">
        <v>1</v>
      </c>
      <c r="D145" s="32">
        <v>8</v>
      </c>
      <c r="E145" s="19" t="s">
        <v>572</v>
      </c>
      <c r="F145" s="19" t="s">
        <v>573</v>
      </c>
      <c r="G145" s="24" t="s">
        <v>477</v>
      </c>
      <c r="H145" s="17">
        <v>8</v>
      </c>
      <c r="I145" s="38" t="s">
        <v>18</v>
      </c>
      <c r="J145" s="39">
        <f>115.53*6+115.97*2</f>
        <v>925.12</v>
      </c>
      <c r="K145" s="19" t="s">
        <v>574</v>
      </c>
      <c r="L145" s="19" t="s">
        <v>48</v>
      </c>
      <c r="M145" s="59"/>
    </row>
    <row r="146" s="1" customFormat="1" ht="30" customHeight="1" spans="1:12">
      <c r="A146" s="17" t="s">
        <v>575</v>
      </c>
      <c r="B146" s="15"/>
      <c r="C146" s="15">
        <f>SUM(C6:C145)</f>
        <v>140</v>
      </c>
      <c r="D146" s="15">
        <f>SUM(D6:D145)</f>
        <v>809</v>
      </c>
      <c r="E146" s="19"/>
      <c r="F146" s="56"/>
      <c r="G146" s="17"/>
      <c r="H146" s="15">
        <f>SUM(H6:H145)</f>
        <v>809</v>
      </c>
      <c r="I146" s="60"/>
      <c r="J146" s="15">
        <f>SUM(J6:J145)</f>
        <v>100403.36</v>
      </c>
      <c r="K146" s="61"/>
      <c r="L146" s="62"/>
    </row>
    <row r="147" s="5" customFormat="1" ht="20.25" customHeight="1" spans="1:254">
      <c r="A147" s="57"/>
      <c r="B147" s="57"/>
      <c r="C147" s="57"/>
      <c r="D147" s="57"/>
      <c r="E147" s="27"/>
      <c r="F147" s="57"/>
      <c r="G147" s="57"/>
      <c r="H147" s="57"/>
      <c r="IT147" s="63"/>
    </row>
  </sheetData>
  <mergeCells count="79">
    <mergeCell ref="A2:L2"/>
    <mergeCell ref="K3:L3"/>
    <mergeCell ref="A146:B146"/>
    <mergeCell ref="A4:A5"/>
    <mergeCell ref="A6:A10"/>
    <mergeCell ref="A15:A24"/>
    <mergeCell ref="A25:A40"/>
    <mergeCell ref="A41:A46"/>
    <mergeCell ref="A58:A59"/>
    <mergeCell ref="A65:A67"/>
    <mergeCell ref="A68:A69"/>
    <mergeCell ref="A70:A72"/>
    <mergeCell ref="A73:A81"/>
    <mergeCell ref="A83:A84"/>
    <mergeCell ref="A85:A108"/>
    <mergeCell ref="A109:A116"/>
    <mergeCell ref="A121:A133"/>
    <mergeCell ref="A135:A136"/>
    <mergeCell ref="A137:A139"/>
    <mergeCell ref="A140:A141"/>
    <mergeCell ref="B4:B5"/>
    <mergeCell ref="B6:B10"/>
    <mergeCell ref="B15:B24"/>
    <mergeCell ref="B25:B40"/>
    <mergeCell ref="B41:B46"/>
    <mergeCell ref="B58:B59"/>
    <mergeCell ref="B65:B67"/>
    <mergeCell ref="B68:B69"/>
    <mergeCell ref="B70:B72"/>
    <mergeCell ref="B73:B81"/>
    <mergeCell ref="B83:B84"/>
    <mergeCell ref="B85:B108"/>
    <mergeCell ref="B109:B116"/>
    <mergeCell ref="B121:B133"/>
    <mergeCell ref="B135:B136"/>
    <mergeCell ref="B137:B139"/>
    <mergeCell ref="B140:B141"/>
    <mergeCell ref="C4:C5"/>
    <mergeCell ref="C6:C10"/>
    <mergeCell ref="C15:C24"/>
    <mergeCell ref="C25:C40"/>
    <mergeCell ref="C41:C46"/>
    <mergeCell ref="C58:C59"/>
    <mergeCell ref="C65:C67"/>
    <mergeCell ref="C68:C69"/>
    <mergeCell ref="C70:C72"/>
    <mergeCell ref="C73:C81"/>
    <mergeCell ref="C83:C84"/>
    <mergeCell ref="C85:C108"/>
    <mergeCell ref="C109:C116"/>
    <mergeCell ref="C121:C133"/>
    <mergeCell ref="C135:C136"/>
    <mergeCell ref="C137:C139"/>
    <mergeCell ref="C140:C141"/>
    <mergeCell ref="D4:D5"/>
    <mergeCell ref="D6:D10"/>
    <mergeCell ref="D15:D24"/>
    <mergeCell ref="D25:D40"/>
    <mergeCell ref="D41:D46"/>
    <mergeCell ref="D58:D59"/>
    <mergeCell ref="D65:D67"/>
    <mergeCell ref="D68:D69"/>
    <mergeCell ref="D70:D72"/>
    <mergeCell ref="D73:D81"/>
    <mergeCell ref="D83:D84"/>
    <mergeCell ref="D85:D108"/>
    <mergeCell ref="D109:D116"/>
    <mergeCell ref="D121:D133"/>
    <mergeCell ref="D135:D136"/>
    <mergeCell ref="D137:D139"/>
    <mergeCell ref="D140:D141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F73:F81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2025-10-14T00:35:00Z</dcterms:created>
  <dcterms:modified xsi:type="dcterms:W3CDTF">2026-01-07T06:08:16Z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94B9BF8AF4A14891B3D8F1A95E6F7521</vt:lpwstr>
  </property>
  <property fmtid="{D5CDD505-2E9C-101B-9397-08002B2CF9AE}" pid="3" name="KSOProductBuildVer">
    <vt:lpwstr>2052-11.8.2.12094</vt:lpwstr>
  </property>
  <property fmtid="{D5CDD505-2E9C-101B-9397-08002B2CF9AE}" pid="4" name="KSOReadingLayout">
    <vt:bool>false</vt:bool>
  </property>
</Properties>
</file>