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公示表" sheetId="2" r:id="rId1"/>
  </sheets>
  <calcPr calcId="144525"/>
</workbook>
</file>

<file path=xl/sharedStrings.xml><?xml version="1.0" encoding="utf-8"?>
<sst xmlns="http://schemas.openxmlformats.org/spreadsheetml/2006/main" count="769" uniqueCount="507">
  <si>
    <t>周村区2025年重点行业落实扩大社保补贴明细表（第六批）</t>
  </si>
  <si>
    <t>序号</t>
  </si>
  <si>
    <t>单位名称</t>
  </si>
  <si>
    <t>人数</t>
  </si>
  <si>
    <t>月份</t>
  </si>
  <si>
    <t>身份证号</t>
  </si>
  <si>
    <t>姓名</t>
  </si>
  <si>
    <t>对应所属月份</t>
  </si>
  <si>
    <t>享受月数</t>
  </si>
  <si>
    <t>缴费基数</t>
  </si>
  <si>
    <t>社保补贴金额（元）</t>
  </si>
  <si>
    <t>社保卡账号</t>
  </si>
  <si>
    <t>开户银行</t>
  </si>
  <si>
    <t>山东永正资产清算有限公司</t>
  </si>
  <si>
    <t>370306﹡﹡﹡﹡﹡﹡﹡﹡1525</t>
  </si>
  <si>
    <t>禹欣岐</t>
  </si>
  <si>
    <t>11-12</t>
  </si>
  <si>
    <t>621700﹡﹡﹡﹡﹡﹡﹡﹡87830</t>
  </si>
  <si>
    <t>中国建设银行</t>
  </si>
  <si>
    <t>山东三金玻璃机械有限公司</t>
  </si>
  <si>
    <t>370306﹡﹡﹡﹡﹡﹡﹡﹡2516</t>
  </si>
  <si>
    <t>韩晓卓</t>
  </si>
  <si>
    <t>622823﹡﹡﹡﹡﹡﹡﹡﹡28569</t>
  </si>
  <si>
    <t>农行淄博周村支行</t>
  </si>
  <si>
    <t>372330﹡﹡﹡﹡﹡﹡﹡﹡2468</t>
  </si>
  <si>
    <t>宋晨晓</t>
  </si>
  <si>
    <t>621721﹡﹡﹡﹡﹡﹡﹡﹡84106</t>
  </si>
  <si>
    <t>工行淄博分行营业部营业室</t>
  </si>
  <si>
    <t>370306﹡﹡﹡﹡﹡﹡﹡﹡1516</t>
  </si>
  <si>
    <t>孙智炜</t>
  </si>
  <si>
    <t>622823﹡﹡﹡﹡﹡﹡﹡﹡10671</t>
  </si>
  <si>
    <t>372901﹡﹡﹡﹡﹡﹡﹡﹡5637</t>
  </si>
  <si>
    <t>吴俊鹏</t>
  </si>
  <si>
    <t>621721﹡﹡﹡﹡﹡﹡﹡﹡90293</t>
  </si>
  <si>
    <t>372330﹡﹡﹡﹡﹡﹡﹡﹡3314</t>
  </si>
  <si>
    <t>李博文</t>
  </si>
  <si>
    <t>621721﹡﹡﹡﹡﹡﹡﹡﹡07691</t>
  </si>
  <si>
    <t>工行淄博周村支行</t>
  </si>
  <si>
    <t>371427﹡﹡﹡﹡﹡﹡﹡﹡4350</t>
  </si>
  <si>
    <t>谷德鑫</t>
  </si>
  <si>
    <t>621797﹡﹡﹡﹡﹡﹡﹡﹡48198</t>
  </si>
  <si>
    <t>中国邮政储蓄银行股份有限公司夏津县李楼营业所</t>
  </si>
  <si>
    <t>370306﹡﹡﹡﹡﹡﹡﹡﹡5624</t>
  </si>
  <si>
    <t>王雨薇</t>
  </si>
  <si>
    <t>622823﹡﹡﹡﹡﹡﹡﹡﹡48968</t>
  </si>
  <si>
    <t>淄博锦汇财税咨询有限公司</t>
  </si>
  <si>
    <t>370306﹡﹡﹡﹡﹡﹡﹡﹡1532</t>
  </si>
  <si>
    <t>刘泽林</t>
  </si>
  <si>
    <t>621700﹡﹡﹡﹡﹡﹡﹡﹡03750</t>
  </si>
  <si>
    <t>中国建设银行淄博周村支行</t>
  </si>
  <si>
    <t>山东利尔新材股份有限公司</t>
  </si>
  <si>
    <t>370302﹡﹡﹡﹡﹡﹡﹡﹡2118</t>
  </si>
  <si>
    <t>陈继庚</t>
  </si>
  <si>
    <t>9-12</t>
  </si>
  <si>
    <t>4504/4416</t>
  </si>
  <si>
    <t>621721﹡﹡﹡﹡﹡﹡﹡﹡83563</t>
  </si>
  <si>
    <t>中国工商银行股份有限公司淄博淄川洪山支行</t>
  </si>
  <si>
    <t>370306﹡﹡﹡﹡﹡﹡﹡﹡4715</t>
  </si>
  <si>
    <t>孙雪彬</t>
  </si>
  <si>
    <t>4504/4503</t>
  </si>
  <si>
    <t>622823﹡﹡﹡﹡﹡﹡﹡﹡37570</t>
  </si>
  <si>
    <t>农行淄博周村支行营业室</t>
  </si>
  <si>
    <t>山东玉兔食品股份有限公司</t>
  </si>
  <si>
    <t>370883﹡﹡﹡﹡﹡﹡﹡﹡0428</t>
  </si>
  <si>
    <t>黄橙橙</t>
  </si>
  <si>
    <t>621700﹡﹡﹡﹡﹡﹡﹡﹡36756</t>
  </si>
  <si>
    <t>360124﹡﹡﹡﹡﹡﹡﹡﹡2410</t>
  </si>
  <si>
    <t>徐彬</t>
  </si>
  <si>
    <t>621797﹡﹡﹡﹡﹡﹡﹡﹡57527</t>
  </si>
  <si>
    <t>中国邮政储蓄银行</t>
  </si>
  <si>
    <t>370303﹡﹡﹡﹡﹡﹡﹡﹡3918</t>
  </si>
  <si>
    <t>赵镜诚</t>
  </si>
  <si>
    <t>622823﹡﹡﹡﹡﹡﹡﹡﹡31579</t>
  </si>
  <si>
    <t>中国农业银行</t>
  </si>
  <si>
    <t>372330﹡﹡﹡﹡﹡﹡﹡﹡2451</t>
  </si>
  <si>
    <t>王鑫洋</t>
  </si>
  <si>
    <t>622823﹡﹡﹡﹡﹡﹡﹡﹡45179</t>
  </si>
  <si>
    <t>370306﹡﹡﹡﹡﹡﹡﹡﹡5242</t>
  </si>
  <si>
    <t>杨景惠</t>
  </si>
  <si>
    <t>622823﹡﹡﹡﹡﹡﹡﹡﹡82767</t>
  </si>
  <si>
    <t>372323﹡﹡﹡﹡﹡﹡﹡﹡0346</t>
  </si>
  <si>
    <t>马一晴</t>
  </si>
  <si>
    <t>621756﹡﹡﹡﹡﹡﹡﹡﹡98140</t>
  </si>
  <si>
    <t>中国银行</t>
  </si>
  <si>
    <t>米特赫达(山东)金属科技有限公司</t>
  </si>
  <si>
    <t>370306﹡﹡﹡﹡﹡﹡﹡﹡302X</t>
  </si>
  <si>
    <t>时永洁</t>
  </si>
  <si>
    <t>10-12</t>
  </si>
  <si>
    <t>622823﹡﹡﹡﹡﹡﹡﹡﹡38369</t>
  </si>
  <si>
    <t>370306﹡﹡﹡﹡﹡﹡﹡﹡2515</t>
  </si>
  <si>
    <t>朱运泽</t>
  </si>
  <si>
    <t>622823﹡﹡﹡﹡﹡﹡﹡﹡20368</t>
  </si>
  <si>
    <t>山东顺欣隆新材料科技有限公司</t>
  </si>
  <si>
    <t>370306﹡﹡﹡﹡﹡﹡﹡﹡2011</t>
  </si>
  <si>
    <t>石昊麟</t>
  </si>
  <si>
    <t>9-11</t>
  </si>
  <si>
    <t>621700﹡﹡﹡﹡﹡﹡﹡﹡75078</t>
  </si>
  <si>
    <t>建设银行</t>
  </si>
  <si>
    <t>淄博溪林园餐饮有限公司</t>
  </si>
  <si>
    <t>370302﹡﹡﹡﹡﹡﹡﹡﹡8349</t>
  </si>
  <si>
    <t>郑然馨</t>
  </si>
  <si>
    <t>7-12</t>
  </si>
  <si>
    <t>623119﹡﹡﹡﹡﹡﹡﹡﹡68218</t>
  </si>
  <si>
    <t>齐商银行股份有限公司松龄支行</t>
  </si>
  <si>
    <t>山东京宏智能科技有限公司</t>
  </si>
  <si>
    <t>370306﹡﹡﹡﹡﹡﹡﹡﹡0533</t>
  </si>
  <si>
    <t>刘明瑞</t>
  </si>
  <si>
    <t>3-12</t>
  </si>
  <si>
    <t>622320﹡﹡﹡﹡﹡﹡﹡﹡76</t>
  </si>
  <si>
    <t>山东农村商业银行</t>
  </si>
  <si>
    <t>370321﹡﹡﹡﹡﹡﹡﹡﹡3633</t>
  </si>
  <si>
    <t>田宏禹</t>
  </si>
  <si>
    <t>622320﹡﹡﹡﹡﹡﹡﹡﹡10</t>
  </si>
  <si>
    <t>中国农信</t>
  </si>
  <si>
    <t>372330﹡﹡﹡﹡﹡﹡﹡﹡2461</t>
  </si>
  <si>
    <t>张盼春</t>
  </si>
  <si>
    <t>621721﹡﹡﹡﹡﹡﹡﹡﹡81384</t>
  </si>
  <si>
    <t xml:space="preserve">中国工商银行 </t>
  </si>
  <si>
    <t>金堆城钼业光明（山东）股份有限公司</t>
  </si>
  <si>
    <t>370306﹡﹡﹡﹡﹡﹡﹡﹡0528</t>
  </si>
  <si>
    <t>石筱玮</t>
  </si>
  <si>
    <t>1-12</t>
  </si>
  <si>
    <t>622823﹡﹡﹡﹡﹡﹡﹡﹡70861</t>
  </si>
  <si>
    <t>农业银行</t>
  </si>
  <si>
    <t>370306﹡﹡﹡﹡﹡﹡﹡﹡0028</t>
  </si>
  <si>
    <t>张李圆</t>
  </si>
  <si>
    <t>621700﹡﹡﹡﹡﹡﹡﹡﹡88333</t>
  </si>
  <si>
    <t>372330﹡﹡﹡﹡﹡﹡﹡﹡1853</t>
  </si>
  <si>
    <t>李佳宬</t>
  </si>
  <si>
    <t>622823﹡﹡﹡﹡﹡﹡﹡﹡29277</t>
  </si>
  <si>
    <t>淄博周村信誉楼百货有限公司</t>
  </si>
  <si>
    <t>370306﹡﹡﹡﹡﹡﹡﹡﹡5222</t>
  </si>
  <si>
    <t>孙郝泓</t>
  </si>
  <si>
    <t>622320﹡﹡﹡﹡﹡﹡﹡﹡64</t>
  </si>
  <si>
    <t>山东农商银行</t>
  </si>
  <si>
    <t>370306﹡﹡﹡﹡﹡﹡﹡﹡1527</t>
  </si>
  <si>
    <t>吕欣萌</t>
  </si>
  <si>
    <t>623119﹡﹡﹡﹡﹡﹡﹡﹡06111</t>
  </si>
  <si>
    <t>齐商银行</t>
  </si>
  <si>
    <t>371721﹡﹡﹡﹡﹡﹡﹡﹡9012</t>
  </si>
  <si>
    <t>朱峰磊</t>
  </si>
  <si>
    <t>621756﹡﹡﹡﹡﹡﹡﹡﹡98389</t>
  </si>
  <si>
    <t>371327﹡﹡﹡﹡﹡﹡﹡﹡0049</t>
  </si>
  <si>
    <t>何怡橦</t>
  </si>
  <si>
    <t>621721﹡﹡﹡﹡﹡﹡﹡﹡73818</t>
  </si>
  <si>
    <t>中国工商银行</t>
  </si>
  <si>
    <t>山东昌泽金属制品有限公司</t>
  </si>
  <si>
    <t>韩硕</t>
  </si>
  <si>
    <t>622823﹡﹡﹡﹡﹡﹡﹡﹡41676</t>
  </si>
  <si>
    <t>山东新景表业有限公司</t>
  </si>
  <si>
    <t>370126﹡﹡﹡﹡﹡﹡﹡﹡1512</t>
  </si>
  <si>
    <t>王兴彬</t>
  </si>
  <si>
    <t>621700﹡﹡﹡﹡﹡﹡﹡﹡04897</t>
  </si>
  <si>
    <t>中国建设银行股份有限公司淄博周村支行</t>
  </si>
  <si>
    <t>370306﹡﹡﹡﹡﹡﹡﹡﹡3923</t>
  </si>
  <si>
    <t>李欣洁</t>
  </si>
  <si>
    <t>622823﹡﹡﹡﹡﹡﹡﹡﹡36876</t>
  </si>
  <si>
    <t>中国农业银行周村支行</t>
  </si>
  <si>
    <t>370306﹡﹡﹡﹡﹡﹡﹡﹡1517</t>
  </si>
  <si>
    <t>鹿贵博</t>
  </si>
  <si>
    <t>621700﹡﹡﹡﹡﹡﹡﹡﹡84555</t>
  </si>
  <si>
    <t>中国建设银行（淄博丝绸路支行）</t>
  </si>
  <si>
    <t>370306﹡﹡﹡﹡﹡﹡﹡﹡4721</t>
  </si>
  <si>
    <t>孙璐瑶</t>
  </si>
  <si>
    <t>622823﹡﹡﹡﹡﹡﹡﹡﹡11667</t>
  </si>
  <si>
    <t>中国农业银行淄博周村支行</t>
  </si>
  <si>
    <t>370306﹡﹡﹡﹡﹡﹡﹡﹡1515</t>
  </si>
  <si>
    <t>杜昊泽</t>
  </si>
  <si>
    <t>2-12</t>
  </si>
  <si>
    <t>621700﹡﹡﹡﹡﹡﹡﹡﹡05001</t>
  </si>
  <si>
    <t>370982﹡﹡﹡﹡﹡﹡﹡﹡7279</t>
  </si>
  <si>
    <t>邵瑞</t>
  </si>
  <si>
    <t>622320﹡﹡﹡﹡﹡﹡﹡﹡94</t>
  </si>
  <si>
    <t>山东新泰农村商业银行股份有限公司放城支行</t>
  </si>
  <si>
    <t>370322﹡﹡﹡﹡﹡﹡﹡﹡3119</t>
  </si>
  <si>
    <t>刘玉龙</t>
  </si>
  <si>
    <t>622320﹡﹡﹡﹡﹡﹡﹡﹡88</t>
  </si>
  <si>
    <t>高青农村商业银行 花沟支行</t>
  </si>
  <si>
    <t>370321﹡﹡﹡﹡﹡﹡﹡﹡1528</t>
  </si>
  <si>
    <t>韩梳杨</t>
  </si>
  <si>
    <t>622320﹡﹡﹡﹡﹡﹡﹡﹡85</t>
  </si>
  <si>
    <t>370305﹡﹡﹡﹡﹡﹡﹡﹡6221</t>
  </si>
  <si>
    <t>唐菡忆</t>
  </si>
  <si>
    <t>8-12</t>
  </si>
  <si>
    <t>621721﹡﹡﹡﹡﹡﹡﹡﹡06554</t>
  </si>
  <si>
    <t>中国工商银行正阳路支行</t>
  </si>
  <si>
    <t>370306﹡﹡﹡﹡﹡﹡﹡﹡4724</t>
  </si>
  <si>
    <t>巨昱绮</t>
  </si>
  <si>
    <t>8</t>
  </si>
  <si>
    <t>622823﹡﹡﹡﹡﹡﹡﹡﹡56376</t>
  </si>
  <si>
    <t>农行淄博开发区支行</t>
  </si>
  <si>
    <t>370306﹡﹡﹡﹡﹡﹡﹡﹡2019</t>
  </si>
  <si>
    <t>国梓宸</t>
  </si>
  <si>
    <t>621700﹡﹡﹡﹡﹡﹡﹡﹡83380</t>
  </si>
  <si>
    <t>中国建设银行股份有限公司淄博周隆路支行</t>
  </si>
  <si>
    <t>211321﹡﹡﹡﹡﹡﹡﹡﹡8624</t>
  </si>
  <si>
    <t>路贺然</t>
  </si>
  <si>
    <t>621721﹡﹡﹡﹡﹡﹡﹡﹡63368</t>
  </si>
  <si>
    <t>372330﹡﹡﹡﹡﹡﹡﹡﹡2477</t>
  </si>
  <si>
    <t>潘贻丞</t>
  </si>
  <si>
    <t>621721﹡﹡﹡﹡﹡﹡﹡﹡62723</t>
  </si>
  <si>
    <t>滨州工商银行长山支行</t>
  </si>
  <si>
    <t>370306﹡﹡﹡﹡﹡﹡﹡﹡2525</t>
  </si>
  <si>
    <t>毕新悦</t>
  </si>
  <si>
    <t>621721﹡﹡﹡﹡﹡﹡﹡﹡15233</t>
  </si>
  <si>
    <t>中国工商银行周村区正阳分行</t>
  </si>
  <si>
    <t>370306﹡﹡﹡﹡﹡﹡﹡﹡5215</t>
  </si>
  <si>
    <t>宋浩然</t>
  </si>
  <si>
    <t>621700﹡﹡﹡﹡﹡﹡﹡﹡84451</t>
  </si>
  <si>
    <t>中国建设银行股份有限公司淄博丝绸路支行</t>
  </si>
  <si>
    <t>370306﹡﹡﹡﹡﹡﹡﹡﹡0519</t>
  </si>
  <si>
    <t>孙瑞卿</t>
  </si>
  <si>
    <t>622823﹡﹡﹡﹡﹡﹡﹡﹡49074</t>
  </si>
  <si>
    <t>370306﹡﹡﹡﹡﹡﹡﹡﹡1014</t>
  </si>
  <si>
    <t>胡季昌</t>
  </si>
  <si>
    <t>621700﹡﹡﹡﹡﹡﹡﹡﹡45460</t>
  </si>
  <si>
    <t>中国建设银行周村支行</t>
  </si>
  <si>
    <t>372330﹡﹡﹡﹡﹡﹡﹡﹡2471</t>
  </si>
  <si>
    <t>李耀群</t>
  </si>
  <si>
    <t>622823﹡﹡﹡﹡﹡﹡﹡﹡80671</t>
  </si>
  <si>
    <t>371626﹡﹡﹡﹡﹡﹡﹡﹡2466</t>
  </si>
  <si>
    <t>孙晓敏</t>
  </si>
  <si>
    <t>622320﹡﹡﹡﹡﹡﹡﹡﹡80</t>
  </si>
  <si>
    <t>山东省农村信用社联合社邹平农村商业银行苑城支行</t>
  </si>
  <si>
    <t>370306﹡﹡﹡﹡﹡﹡﹡﹡1519</t>
  </si>
  <si>
    <t>张鸣雷</t>
  </si>
  <si>
    <t>622823﹡﹡﹡﹡﹡﹡﹡﹡16265</t>
  </si>
  <si>
    <t>王孝川</t>
  </si>
  <si>
    <t>622320﹡﹡﹡﹡﹡﹡﹡﹡91</t>
  </si>
  <si>
    <t>邹平农村商业银行临池支行</t>
  </si>
  <si>
    <t>370322﹡﹡﹡﹡﹡﹡﹡﹡2520</t>
  </si>
  <si>
    <t>王格格</t>
  </si>
  <si>
    <t>622823﹡﹡﹡﹡﹡﹡﹡﹡81679</t>
  </si>
  <si>
    <t>山东新景机械有限公司</t>
  </si>
  <si>
    <t>370322﹡﹡﹡﹡﹡﹡﹡﹡4213</t>
  </si>
  <si>
    <t>何传杰</t>
  </si>
  <si>
    <t>621721﹡﹡﹡﹡﹡﹡﹡﹡30877</t>
  </si>
  <si>
    <t>工商银行淄博高青支行</t>
  </si>
  <si>
    <t>370321﹡﹡﹡﹡﹡﹡﹡﹡1535</t>
  </si>
  <si>
    <t>耿嘉绅</t>
  </si>
  <si>
    <t>622823﹡﹡﹡﹡﹡﹡﹡﹡42866</t>
  </si>
  <si>
    <t>中国农业银行桓台县支行</t>
  </si>
  <si>
    <t>372330﹡﹡﹡﹡﹡﹡﹡﹡0078</t>
  </si>
  <si>
    <t>季润庭</t>
  </si>
  <si>
    <t>622823﹡﹡﹡﹡﹡﹡﹡﹡49470</t>
  </si>
  <si>
    <t>370321﹡﹡﹡﹡﹡﹡﹡﹡1816</t>
  </si>
  <si>
    <t>寇杰舜</t>
  </si>
  <si>
    <t>622823﹡﹡﹡﹡﹡﹡﹡﹡59675</t>
  </si>
  <si>
    <t>中国农业银行淄博开发区支行</t>
  </si>
  <si>
    <t>况紫桐</t>
  </si>
  <si>
    <t>622823﹡﹡﹡﹡﹡﹡﹡﹡46078</t>
  </si>
  <si>
    <t>370306﹡﹡﹡﹡﹡﹡﹡﹡5617</t>
  </si>
  <si>
    <t>李枢先</t>
  </si>
  <si>
    <t>622823﹡﹡﹡﹡﹡﹡﹡﹡55378</t>
  </si>
  <si>
    <t>370306﹡﹡﹡﹡﹡﹡﹡﹡0553</t>
  </si>
  <si>
    <t>刘相洋</t>
  </si>
  <si>
    <t>621700﹡﹡﹡﹡﹡﹡﹡﹡38223</t>
  </si>
  <si>
    <t>中国建设银行站北支行</t>
  </si>
  <si>
    <t>370306﹡﹡﹡﹡﹡﹡﹡﹡0017</t>
  </si>
  <si>
    <t>孟渝然</t>
  </si>
  <si>
    <t>621700﹡﹡﹡﹡﹡﹡﹡﹡31293</t>
  </si>
  <si>
    <t>中国建设银行股份有限公司淄博站北支行</t>
  </si>
  <si>
    <t>371323﹡﹡﹡﹡﹡﹡﹡﹡2135</t>
  </si>
  <si>
    <t>邱翔</t>
  </si>
  <si>
    <t>621700﹡﹡﹡﹡﹡﹡﹡﹡25392</t>
  </si>
  <si>
    <t>建设银行临沂沂水莲旺支行</t>
  </si>
  <si>
    <t>370306﹡﹡﹡﹡﹡﹡﹡﹡2517</t>
  </si>
  <si>
    <t>史昊宇</t>
  </si>
  <si>
    <t>621700﹡﹡﹡﹡﹡﹡﹡﹡21026</t>
  </si>
  <si>
    <t>370302﹡﹡﹡﹡﹡﹡﹡﹡6014</t>
  </si>
  <si>
    <t>孙启豪</t>
  </si>
  <si>
    <t>621756﹡﹡﹡﹡﹡﹡﹡﹡60579</t>
  </si>
  <si>
    <t>中国银行淄博淄川支行营业部</t>
  </si>
  <si>
    <t>370303﹡﹡﹡﹡﹡﹡﹡﹡391X</t>
  </si>
  <si>
    <t>孙梓明</t>
  </si>
  <si>
    <t>621700﹡﹡﹡﹡﹡﹡﹡﹡93124</t>
  </si>
  <si>
    <t>中国建设银行股份有限公司淄博张店支行</t>
  </si>
  <si>
    <t>370306﹡﹡﹡﹡﹡﹡﹡﹡3917</t>
  </si>
  <si>
    <t>王思凯</t>
  </si>
  <si>
    <t>622823﹡﹡﹡﹡﹡﹡﹡﹡56674</t>
  </si>
  <si>
    <t>中国农业银行淄博贾黄支行</t>
  </si>
  <si>
    <t>371122﹡﹡﹡﹡﹡﹡﹡﹡0945</t>
  </si>
  <si>
    <t>薛梦娇</t>
  </si>
  <si>
    <t>4-12</t>
  </si>
  <si>
    <t>622848﹡﹡﹡﹡﹡﹡﹡﹡83778</t>
  </si>
  <si>
    <t>中国农业银行临沂汤头支行</t>
  </si>
  <si>
    <t>372330﹡﹡﹡﹡﹡﹡﹡﹡2456</t>
  </si>
  <si>
    <t>闫浩天</t>
  </si>
  <si>
    <t>621721﹡﹡﹡﹡﹡﹡﹡﹡81467</t>
  </si>
  <si>
    <t>中国工商银行滨州邹平支行</t>
  </si>
  <si>
    <t>370321﹡﹡﹡﹡﹡﹡﹡﹡3018</t>
  </si>
  <si>
    <t>姚庆钊</t>
  </si>
  <si>
    <t>622823﹡﹡﹡﹡﹡﹡﹡﹡55466</t>
  </si>
  <si>
    <t>370306﹡﹡﹡﹡﹡﹡﹡﹡6719</t>
  </si>
  <si>
    <t>朱祺凯</t>
  </si>
  <si>
    <t>622823﹡﹡﹡﹡﹡﹡﹡﹡93660</t>
  </si>
  <si>
    <t>山东润义金新材料科技股份有限公司</t>
  </si>
  <si>
    <t>372330﹡﹡﹡﹡﹡﹡﹡﹡2507</t>
  </si>
  <si>
    <t>王静</t>
  </si>
  <si>
    <t>621721﹡﹡﹡﹡﹡﹡﹡﹡74686</t>
  </si>
  <si>
    <t>淄博凯迪坤驰汽车销售服务有限公司</t>
  </si>
  <si>
    <t>370827﹡﹡﹡﹡﹡﹡﹡﹡2330</t>
  </si>
  <si>
    <t>鹿传卓</t>
  </si>
  <si>
    <t>622823﹡﹡﹡﹡﹡﹡﹡﹡85175</t>
  </si>
  <si>
    <t>370302﹡﹡﹡﹡﹡﹡﹡﹡2115</t>
  </si>
  <si>
    <t>刘明栋</t>
  </si>
  <si>
    <t>621700﹡﹡﹡﹡﹡﹡﹡﹡84206</t>
  </si>
  <si>
    <t>152222﹡﹡﹡﹡﹡﹡﹡﹡5154</t>
  </si>
  <si>
    <t>韩朝力门</t>
  </si>
  <si>
    <t>621721﹡﹡﹡﹡﹡﹡﹡﹡11468</t>
  </si>
  <si>
    <t>工商银行</t>
  </si>
  <si>
    <t>淄博京能石化有限公司</t>
  </si>
  <si>
    <t>372330﹡﹡﹡﹡﹡﹡﹡﹡4668</t>
  </si>
  <si>
    <t>王若梓</t>
  </si>
  <si>
    <t>622823﹡﹡﹡﹡﹡﹡﹡﹡76570</t>
  </si>
  <si>
    <t>淄博周村宾馆有限公司</t>
  </si>
  <si>
    <t>370306﹡﹡﹡﹡﹡﹡﹡﹡1026</t>
  </si>
  <si>
    <t>宁心仪</t>
  </si>
  <si>
    <t>621700﹡﹡﹡﹡﹡﹡﹡﹡20742</t>
  </si>
  <si>
    <t>370306﹡﹡﹡﹡﹡﹡﹡﹡3010</t>
  </si>
  <si>
    <t>梁炳晨</t>
  </si>
  <si>
    <t>5-12</t>
  </si>
  <si>
    <t>622320﹡﹡﹡﹡﹡﹡﹡﹡31</t>
  </si>
  <si>
    <t>周村农村商业银行</t>
  </si>
  <si>
    <t>山东恒利纺织科技有限公司</t>
  </si>
  <si>
    <t>370306﹡﹡﹡﹡﹡﹡﹡﹡0522</t>
  </si>
  <si>
    <t>王俊轶</t>
  </si>
  <si>
    <t>622823﹡﹡﹡﹡﹡﹡﹡﹡80372</t>
  </si>
  <si>
    <t>370306﹡﹡﹡﹡﹡﹡﹡﹡3017</t>
  </si>
  <si>
    <t>孙雍欣</t>
  </si>
  <si>
    <t>622823﹡﹡﹡﹡﹡﹡﹡﹡16578</t>
  </si>
  <si>
    <t>370306﹡﹡﹡﹡﹡﹡﹡﹡2549</t>
  </si>
  <si>
    <t>尚子诺</t>
  </si>
  <si>
    <t>622823﹡﹡﹡﹡﹡﹡﹡﹡83368</t>
  </si>
  <si>
    <t>370323﹡﹡﹡﹡﹡﹡﹡﹡2014</t>
  </si>
  <si>
    <t>王明阳</t>
  </si>
  <si>
    <t>621721﹡﹡﹡﹡﹡﹡﹡﹡61916</t>
  </si>
  <si>
    <t>刘浩然</t>
  </si>
  <si>
    <t>622320﹡﹡﹡﹡﹡﹡﹡﹡04</t>
  </si>
  <si>
    <t>农村信用社</t>
  </si>
  <si>
    <t>370686﹡﹡﹡﹡﹡﹡﹡﹡0013</t>
  </si>
  <si>
    <t>衣文康</t>
  </si>
  <si>
    <t>622823﹡﹡﹡﹡﹡﹡﹡﹡16665</t>
  </si>
  <si>
    <t>370306﹡﹡﹡﹡﹡﹡﹡﹡4727</t>
  </si>
  <si>
    <t>鲍冉冉</t>
  </si>
  <si>
    <t>622823﹡﹡﹡﹡﹡﹡﹡﹡08663</t>
  </si>
  <si>
    <t>372330﹡﹡﹡﹡﹡﹡﹡﹡6665</t>
  </si>
  <si>
    <t>赵洁</t>
  </si>
  <si>
    <t>6-12</t>
  </si>
  <si>
    <t>621756﹡﹡﹡﹡﹡﹡﹡﹡03529</t>
  </si>
  <si>
    <t>370306﹡﹡﹡﹡﹡﹡﹡﹡352X</t>
  </si>
  <si>
    <t>解凯悦</t>
  </si>
  <si>
    <t>621721﹡﹡﹡﹡﹡﹡﹡﹡47607</t>
  </si>
  <si>
    <t>370306﹡﹡﹡﹡﹡﹡﹡﹡301X</t>
  </si>
  <si>
    <t>冯衍博</t>
  </si>
  <si>
    <t>622320﹡﹡﹡﹡﹡﹡﹡﹡38</t>
  </si>
  <si>
    <t>130722﹡﹡﹡﹡﹡﹡﹡﹡803X</t>
  </si>
  <si>
    <t>张文祥</t>
  </si>
  <si>
    <t>621721﹡﹡﹡﹡﹡﹡﹡﹡67796</t>
  </si>
  <si>
    <t>370306﹡﹡﹡﹡﹡﹡﹡﹡3021</t>
  </si>
  <si>
    <t>韩朝艳</t>
  </si>
  <si>
    <t>622823﹡﹡﹡﹡﹡﹡﹡﹡85667</t>
  </si>
  <si>
    <t>371502﹡﹡﹡﹡﹡﹡﹡﹡5324</t>
  </si>
  <si>
    <t>尹亚宁</t>
  </si>
  <si>
    <t>622320﹡﹡﹡﹡﹡﹡﹡﹡77</t>
  </si>
  <si>
    <t>370303﹡﹡﹡﹡﹡﹡﹡﹡4261</t>
  </si>
  <si>
    <t>张钰滢</t>
  </si>
  <si>
    <t>621700﹡﹡﹡﹡﹡﹡﹡﹡67573</t>
  </si>
  <si>
    <t>371324﹡﹡﹡﹡﹡﹡﹡﹡5623</t>
  </si>
  <si>
    <t>卢玉杨</t>
  </si>
  <si>
    <t>621700﹡﹡﹡﹡﹡﹡﹡﹡88786</t>
  </si>
  <si>
    <t>370283﹡﹡﹡﹡﹡﹡﹡﹡6622</t>
  </si>
  <si>
    <t>姜延斐</t>
  </si>
  <si>
    <t>621721﹡﹡﹡﹡﹡﹡﹡﹡14954</t>
  </si>
  <si>
    <t>370125﹡﹡﹡﹡﹡﹡﹡﹡5628</t>
  </si>
  <si>
    <t>曹新苗</t>
  </si>
  <si>
    <t>621700﹡﹡﹡﹡﹡﹡﹡﹡04285</t>
  </si>
  <si>
    <t>370306﹡﹡﹡﹡﹡﹡﹡﹡1529</t>
  </si>
  <si>
    <t>石心如</t>
  </si>
  <si>
    <t>621700﹡﹡﹡﹡﹡﹡﹡﹡85917</t>
  </si>
  <si>
    <t>370303﹡﹡﹡﹡﹡﹡﹡﹡4249</t>
  </si>
  <si>
    <t>周鑫冉</t>
  </si>
  <si>
    <t>622320﹡﹡﹡﹡﹡﹡﹡﹡41</t>
  </si>
  <si>
    <t>山东英明耐火材料有限公司</t>
  </si>
  <si>
    <t>370302﹡﹡﹡﹡﹡﹡﹡﹡6915</t>
  </si>
  <si>
    <t>陈文泽</t>
  </si>
  <si>
    <t>11</t>
  </si>
  <si>
    <t>622823﹡﹡﹡﹡﹡﹡﹡﹡93460</t>
  </si>
  <si>
    <t>山东舒博特钢丝绳有限公司</t>
  </si>
  <si>
    <t>370921﹡﹡﹡﹡﹡﹡﹡﹡1514</t>
  </si>
  <si>
    <t>沈辰琦</t>
  </si>
  <si>
    <t>621721﹡﹡﹡﹡﹡﹡﹡﹡12776</t>
  </si>
  <si>
    <t>中国工商银行淄博周村王村支行</t>
  </si>
  <si>
    <t>淄博亚阳通风设备有限公司</t>
  </si>
  <si>
    <t>370306﹡﹡﹡﹡﹡﹡﹡﹡3914</t>
  </si>
  <si>
    <t>王秉铨</t>
  </si>
  <si>
    <t>622320﹡﹡﹡﹡﹡﹡﹡﹡03</t>
  </si>
  <si>
    <t>山东大行新材料集团有限公司</t>
  </si>
  <si>
    <t>370302﹡﹡﹡﹡﹡﹡﹡﹡1125</t>
  </si>
  <si>
    <t>李灵煜</t>
  </si>
  <si>
    <t>621721﹡﹡﹡﹡﹡﹡﹡﹡84470</t>
  </si>
  <si>
    <t>中国工商银行淄博淄川将军路支行</t>
  </si>
  <si>
    <t>142601﹡﹡﹡﹡﹡﹡﹡﹡762X</t>
  </si>
  <si>
    <t>郝炫棋</t>
  </si>
  <si>
    <t>622823﹡﹡﹡﹡﹡﹡﹡﹡04672</t>
  </si>
  <si>
    <t>农行淄博世纪路支行</t>
  </si>
  <si>
    <t>淄博齐众泡花碱有限公司</t>
  </si>
  <si>
    <t>陈彦彤</t>
  </si>
  <si>
    <t>622320﹡﹡﹡﹡﹡﹡﹡﹡90</t>
  </si>
  <si>
    <t>370306﹡﹡﹡﹡﹡﹡﹡﹡1025</t>
  </si>
  <si>
    <t>张慧荣</t>
  </si>
  <si>
    <t>621700﹡﹡﹡﹡﹡﹡﹡﹡45017</t>
  </si>
  <si>
    <t>山东嘉业日用制品有限公司</t>
  </si>
  <si>
    <t>370302﹡﹡﹡﹡﹡﹡﹡﹡3329</t>
  </si>
  <si>
    <t>宋春晓</t>
  </si>
  <si>
    <t>622320﹡﹡﹡﹡﹡﹡﹡﹡12</t>
  </si>
  <si>
    <t>农商银行</t>
  </si>
  <si>
    <t>淄博泓润丝绸有限公司</t>
  </si>
  <si>
    <t>220521﹡﹡﹡﹡﹡﹡﹡﹡4225</t>
  </si>
  <si>
    <t>王雨楠</t>
  </si>
  <si>
    <t>12</t>
  </si>
  <si>
    <t>621756﹡﹡﹡﹡﹡﹡﹡﹡98868</t>
  </si>
  <si>
    <t>淄博大染坊丝绸集团有限公司</t>
  </si>
  <si>
    <t>370306﹡﹡﹡﹡﹡﹡﹡﹡1512</t>
  </si>
  <si>
    <t>安锦城</t>
  </si>
  <si>
    <t>4504/4489</t>
  </si>
  <si>
    <t>621700﹡﹡﹡﹡﹡﹡﹡﹡05498</t>
  </si>
  <si>
    <t>370306﹡﹡﹡﹡﹡﹡﹡﹡0521</t>
  </si>
  <si>
    <t>马美迪</t>
  </si>
  <si>
    <t>622320﹡﹡﹡﹡﹡﹡﹡﹡66</t>
  </si>
  <si>
    <t>山东农商行</t>
  </si>
  <si>
    <t>370321﹡﹡﹡﹡﹡﹡﹡﹡0333</t>
  </si>
  <si>
    <t>姜天则</t>
  </si>
  <si>
    <t>621700﹡﹡﹡﹡﹡﹡﹡﹡29792</t>
  </si>
  <si>
    <t>370321﹡﹡﹡﹡﹡﹡﹡﹡1828</t>
  </si>
  <si>
    <t>刘一菲</t>
  </si>
  <si>
    <t>622823﹡﹡﹡﹡﹡﹡﹡﹡05963</t>
  </si>
  <si>
    <t>西铁城（中国）精密机械有限公司</t>
  </si>
  <si>
    <t>370785﹡﹡﹡﹡﹡﹡﹡﹡9613</t>
  </si>
  <si>
    <t>陈鹏</t>
  </si>
  <si>
    <t>621700﹡﹡﹡﹡﹡﹡﹡﹡48645</t>
  </si>
  <si>
    <t>中国建设银行淄博市西城支行</t>
  </si>
  <si>
    <t>山东齐鲁华信高科有限公司</t>
  </si>
  <si>
    <t>370181﹡﹡﹡﹡﹡﹡﹡﹡171X</t>
  </si>
  <si>
    <t>韩庆富</t>
  </si>
  <si>
    <t>622823﹡﹡﹡﹡﹡﹡﹡﹡98472</t>
  </si>
  <si>
    <t>370832﹡﹡﹡﹡﹡﹡﹡﹡4712</t>
  </si>
  <si>
    <t>何明秀</t>
  </si>
  <si>
    <t>621756﹡﹡﹡﹡﹡﹡﹡﹡48498</t>
  </si>
  <si>
    <t>370323﹡﹡﹡﹡﹡﹡﹡﹡1825</t>
  </si>
  <si>
    <t>陈心怡</t>
  </si>
  <si>
    <t>622320﹡﹡﹡﹡﹡﹡﹡﹡79</t>
  </si>
  <si>
    <t>山东省农村信用社联合社</t>
  </si>
  <si>
    <t>370402﹡﹡﹡﹡﹡﹡﹡﹡4422</t>
  </si>
  <si>
    <t>陈翀</t>
  </si>
  <si>
    <t>622823﹡﹡﹡﹡﹡﹡﹡﹡08073</t>
  </si>
  <si>
    <t>372330﹡﹡﹡﹡﹡﹡﹡﹡1854</t>
  </si>
  <si>
    <t>李隆凯</t>
  </si>
  <si>
    <t>622823﹡﹡﹡﹡﹡﹡﹡﹡56075</t>
  </si>
  <si>
    <t>淄博鲁润机电有限公司</t>
  </si>
  <si>
    <t>370306﹡﹡﹡﹡﹡﹡﹡﹡4311</t>
  </si>
  <si>
    <t>焦榕昊</t>
  </si>
  <si>
    <t>622320﹡﹡﹡﹡﹡﹡﹡﹡40</t>
  </si>
  <si>
    <t>370303﹡﹡﹡﹡﹡﹡﹡﹡393X</t>
  </si>
  <si>
    <t>汪德鑫</t>
  </si>
  <si>
    <t>623119﹡﹡﹡﹡﹡﹡﹡﹡92638</t>
  </si>
  <si>
    <t>山东晶鑫机械装备有限公司</t>
  </si>
  <si>
    <t>370306﹡﹡﹡﹡﹡﹡﹡﹡2514</t>
  </si>
  <si>
    <t>刘光泽</t>
  </si>
  <si>
    <t>7-10</t>
  </si>
  <si>
    <t>622823﹡﹡﹡﹡﹡﹡﹡﹡95560</t>
  </si>
  <si>
    <t>山东金东方玻璃机械有限公司</t>
  </si>
  <si>
    <t>370306﹡﹡﹡﹡﹡﹡﹡﹡5612</t>
  </si>
  <si>
    <t>段烨林</t>
  </si>
  <si>
    <t>621721﹡﹡﹡﹡﹡﹡﹡﹡60422</t>
  </si>
  <si>
    <t>山东周村烧饼有限公司</t>
  </si>
  <si>
    <t>370306﹡﹡﹡﹡﹡﹡﹡﹡1518</t>
  </si>
  <si>
    <t>孙振晟</t>
  </si>
  <si>
    <t>623119﹡﹡﹡﹡﹡﹡﹡﹡65963</t>
  </si>
  <si>
    <t>段思涵</t>
  </si>
  <si>
    <t>6-11</t>
  </si>
  <si>
    <t>621700﹡﹡﹡﹡﹡﹡﹡﹡45593</t>
  </si>
  <si>
    <t>370306﹡﹡﹡﹡﹡﹡﹡﹡522X</t>
  </si>
  <si>
    <t>潘佳欣</t>
  </si>
  <si>
    <t>622320﹡﹡﹡﹡﹡﹡﹡﹡15</t>
  </si>
  <si>
    <t>山东省农村信用社</t>
  </si>
  <si>
    <t>淄博恒烨昌纺织有限公司</t>
  </si>
  <si>
    <t>370306﹡﹡﹡﹡﹡﹡﹡﹡2018</t>
  </si>
  <si>
    <t>李泊旻</t>
  </si>
  <si>
    <t>621721﹡﹡﹡﹡﹡﹡﹡﹡56356</t>
  </si>
  <si>
    <t>山东宏曜智能设备有限公司</t>
  </si>
  <si>
    <t>370306﹡﹡﹡﹡﹡﹡﹡﹡2533</t>
  </si>
  <si>
    <t>孟彤岳</t>
  </si>
  <si>
    <t>621721﹡﹡﹡﹡﹡﹡﹡﹡81450</t>
  </si>
  <si>
    <t>372330﹡﹡﹡﹡﹡﹡﹡﹡1858</t>
  </si>
  <si>
    <t>李茂硕</t>
  </si>
  <si>
    <t>623119﹡﹡﹡﹡﹡﹡﹡﹡68470</t>
  </si>
  <si>
    <t>齐商银行股份有限公司新建东路支行</t>
  </si>
  <si>
    <t>370306﹡﹡﹡﹡﹡﹡﹡﹡2014</t>
  </si>
  <si>
    <t>孙昌友</t>
  </si>
  <si>
    <t>622823﹡﹡﹡﹡﹡﹡﹡﹡31979</t>
  </si>
  <si>
    <t>中国农业银行正阳路支行</t>
  </si>
  <si>
    <t>山东金力王实业有限公司</t>
  </si>
  <si>
    <t>370781﹡﹡﹡﹡﹡﹡﹡﹡0524</t>
  </si>
  <si>
    <t>刘婧怡</t>
  </si>
  <si>
    <t>621700﹡﹡﹡﹡﹡﹡﹡﹡84811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</si>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</sst>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;[Red]\-0.00\ "/>
  </numFmts>
  <fonts count="29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indexed="10"/>
      <name val="宋体"/>
      <charset val="134"/>
    </font>
    <font>
      <sz val="9"/>
      <color indexed="8"/>
      <name val="黑体"/>
      <charset val="134"/>
    </font>
    <font>
      <b/>
      <sz val="18"/>
      <color indexed="8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44" applyFont="1" applyFill="1" applyAlignment="1">
      <alignment horizontal="center" vertical="center" wrapText="1"/>
    </xf>
    <xf numFmtId="0" fontId="5" fillId="0" borderId="0" xfId="44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44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5_2018年第一季度公示情况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5"/>
  <sheetViews>
    <sheetView tabSelected="1" topLeftCell="A124" workbookViewId="0">
      <selection activeCell="M127" sqref="M127"/>
    </sheetView>
  </sheetViews>
  <sheetFormatPr defaultColWidth="9" defaultRowHeight="11.25"/>
  <cols>
    <col min="1" max="1" width="5.625" style="2" customWidth="1"/>
    <col min="2" max="2" width="23.25" style="4" customWidth="1"/>
    <col min="3" max="3" width="4.375" style="5" customWidth="1"/>
    <col min="4" max="4" width="4.625" style="5" customWidth="1"/>
    <col min="5" max="5" width="18" style="6" customWidth="1"/>
    <col min="6" max="6" width="6.625" style="2" customWidth="1"/>
    <col min="7" max="7" width="6.5" style="2" customWidth="1"/>
    <col min="8" max="8" width="4.75" style="2" customWidth="1"/>
    <col min="9" max="9" width="8" style="7" customWidth="1"/>
    <col min="10" max="10" width="8.5" style="8" customWidth="1"/>
    <col min="11" max="11" width="17.875" style="1" customWidth="1"/>
    <col min="12" max="12" width="24.625" style="9" customWidth="1"/>
    <col min="13" max="13" width="22.625" style="1" customWidth="1"/>
    <col min="14" max="16384" width="9" style="1"/>
  </cols>
  <sheetData>
    <row r="1" s="1" customFormat="1" ht="27" customHeight="1" spans="1:12">
      <c r="A1" s="10"/>
      <c r="B1" s="4"/>
      <c r="C1" s="5"/>
      <c r="D1" s="5"/>
      <c r="E1" s="6"/>
      <c r="F1" s="2"/>
      <c r="G1" s="2"/>
      <c r="H1" s="2"/>
      <c r="I1" s="7"/>
      <c r="J1" s="8"/>
      <c r="L1" s="9"/>
    </row>
    <row r="2" s="1" customFormat="1" ht="30" customHeight="1" spans="1:12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30" customHeight="1" spans="1:12">
      <c r="A3" s="12"/>
      <c r="B3" s="12"/>
      <c r="C3" s="12"/>
      <c r="D3" s="12"/>
      <c r="E3" s="12"/>
      <c r="F3" s="12"/>
      <c r="G3" s="12"/>
      <c r="H3" s="12"/>
      <c r="I3" s="12"/>
      <c r="J3" s="12"/>
      <c r="K3" s="21"/>
      <c r="L3" s="21"/>
    </row>
    <row r="4" s="2" customFormat="1" ht="20" customHeight="1" spans="1:12">
      <c r="A4" s="13" t="s">
        <v>1</v>
      </c>
      <c r="B4" s="13" t="s">
        <v>2</v>
      </c>
      <c r="C4" s="13" t="s">
        <v>3</v>
      </c>
      <c r="D4" s="13" t="s">
        <v>4</v>
      </c>
      <c r="E4" s="14" t="s">
        <v>5</v>
      </c>
      <c r="F4" s="13" t="s">
        <v>6</v>
      </c>
      <c r="G4" s="13" t="s">
        <v>7</v>
      </c>
      <c r="H4" s="13" t="s">
        <v>8</v>
      </c>
      <c r="I4" s="22" t="s">
        <v>9</v>
      </c>
      <c r="J4" s="23" t="s">
        <v>10</v>
      </c>
      <c r="K4" s="15" t="s">
        <v>11</v>
      </c>
      <c r="L4" s="13" t="s">
        <v>12</v>
      </c>
    </row>
    <row r="5" s="3" customFormat="1" ht="20" customHeight="1" spans="1:12">
      <c r="A5" s="13"/>
      <c r="B5" s="13"/>
      <c r="C5" s="13"/>
      <c r="D5" s="13"/>
      <c r="E5" s="14"/>
      <c r="F5" s="13"/>
      <c r="G5" s="13"/>
      <c r="H5" s="13"/>
      <c r="I5" s="22"/>
      <c r="J5" s="23"/>
      <c r="K5" s="15"/>
      <c r="L5" s="13"/>
    </row>
    <row r="6" s="1" customFormat="1" ht="30" customHeight="1" spans="1:12">
      <c r="A6" s="15">
        <v>1</v>
      </c>
      <c r="B6" s="16" t="s">
        <v>13</v>
      </c>
      <c r="C6" s="16">
        <v>1</v>
      </c>
      <c r="D6" s="16">
        <v>2</v>
      </c>
      <c r="E6" s="17" t="s">
        <v>14</v>
      </c>
      <c r="F6" s="17" t="s">
        <v>15</v>
      </c>
      <c r="G6" s="18" t="s">
        <v>16</v>
      </c>
      <c r="H6" s="15">
        <v>2</v>
      </c>
      <c r="I6" s="19">
        <v>4504</v>
      </c>
      <c r="J6" s="24">
        <f>115.97*2</f>
        <v>231.94</v>
      </c>
      <c r="K6" s="17" t="s">
        <v>17</v>
      </c>
      <c r="L6" s="17" t="s">
        <v>18</v>
      </c>
    </row>
    <row r="7" s="1" customFormat="1" ht="30" customHeight="1" spans="1:12">
      <c r="A7" s="15">
        <v>2</v>
      </c>
      <c r="B7" s="16" t="s">
        <v>19</v>
      </c>
      <c r="C7" s="16">
        <v>7</v>
      </c>
      <c r="D7" s="16">
        <v>14</v>
      </c>
      <c r="E7" s="17" t="s">
        <v>20</v>
      </c>
      <c r="F7" s="17" t="s">
        <v>21</v>
      </c>
      <c r="G7" s="18" t="s">
        <v>16</v>
      </c>
      <c r="H7" s="15">
        <v>2</v>
      </c>
      <c r="I7" s="19">
        <v>5206.94</v>
      </c>
      <c r="J7" s="24">
        <f>134.08*2</f>
        <v>268.16</v>
      </c>
      <c r="K7" s="17" t="s">
        <v>22</v>
      </c>
      <c r="L7" s="17" t="s">
        <v>23</v>
      </c>
    </row>
    <row r="8" s="1" customFormat="1" ht="30" customHeight="1" spans="1:12">
      <c r="A8" s="15"/>
      <c r="B8" s="16"/>
      <c r="C8" s="16"/>
      <c r="D8" s="16"/>
      <c r="E8" s="17" t="s">
        <v>24</v>
      </c>
      <c r="F8" s="17" t="s">
        <v>25</v>
      </c>
      <c r="G8" s="18" t="s">
        <v>16</v>
      </c>
      <c r="H8" s="15">
        <v>2</v>
      </c>
      <c r="I8" s="19">
        <v>5167.94</v>
      </c>
      <c r="J8" s="24">
        <f>133.07*2</f>
        <v>266.14</v>
      </c>
      <c r="K8" s="17" t="s">
        <v>26</v>
      </c>
      <c r="L8" s="17" t="s">
        <v>27</v>
      </c>
    </row>
    <row r="9" s="1" customFormat="1" ht="30" customHeight="1" spans="1:12">
      <c r="A9" s="15"/>
      <c r="B9" s="16"/>
      <c r="C9" s="16"/>
      <c r="D9" s="16"/>
      <c r="E9" s="17" t="s">
        <v>28</v>
      </c>
      <c r="F9" s="17" t="s">
        <v>29</v>
      </c>
      <c r="G9" s="18" t="s">
        <v>16</v>
      </c>
      <c r="H9" s="15">
        <v>2</v>
      </c>
      <c r="I9" s="19">
        <v>6500</v>
      </c>
      <c r="J9" s="24">
        <f>167.37*2</f>
        <v>334.74</v>
      </c>
      <c r="K9" s="17" t="s">
        <v>30</v>
      </c>
      <c r="L9" s="17" t="s">
        <v>23</v>
      </c>
    </row>
    <row r="10" s="1" customFormat="1" ht="30" customHeight="1" spans="1:12">
      <c r="A10" s="15"/>
      <c r="B10" s="16"/>
      <c r="C10" s="16"/>
      <c r="D10" s="16"/>
      <c r="E10" s="17" t="s">
        <v>31</v>
      </c>
      <c r="F10" s="17" t="s">
        <v>32</v>
      </c>
      <c r="G10" s="18" t="s">
        <v>16</v>
      </c>
      <c r="H10" s="15">
        <v>2</v>
      </c>
      <c r="I10" s="19">
        <v>5226.25</v>
      </c>
      <c r="J10" s="24">
        <f>134.57*2</f>
        <v>269.14</v>
      </c>
      <c r="K10" s="17" t="s">
        <v>33</v>
      </c>
      <c r="L10" s="17" t="s">
        <v>27</v>
      </c>
    </row>
    <row r="11" s="1" customFormat="1" ht="30" customHeight="1" spans="1:12">
      <c r="A11" s="15"/>
      <c r="B11" s="16"/>
      <c r="C11" s="16"/>
      <c r="D11" s="16"/>
      <c r="E11" s="17" t="s">
        <v>34</v>
      </c>
      <c r="F11" s="17" t="s">
        <v>35</v>
      </c>
      <c r="G11" s="18" t="s">
        <v>16</v>
      </c>
      <c r="H11" s="15">
        <v>2</v>
      </c>
      <c r="I11" s="19">
        <v>6500</v>
      </c>
      <c r="J11" s="24">
        <f>167.37*2</f>
        <v>334.74</v>
      </c>
      <c r="K11" s="17" t="s">
        <v>36</v>
      </c>
      <c r="L11" s="17" t="s">
        <v>37</v>
      </c>
    </row>
    <row r="12" s="1" customFormat="1" ht="30" customHeight="1" spans="1:12">
      <c r="A12" s="15"/>
      <c r="B12" s="16"/>
      <c r="C12" s="16"/>
      <c r="D12" s="16"/>
      <c r="E12" s="17" t="s">
        <v>38</v>
      </c>
      <c r="F12" s="17" t="s">
        <v>39</v>
      </c>
      <c r="G12" s="18" t="s">
        <v>16</v>
      </c>
      <c r="H12" s="15">
        <v>2</v>
      </c>
      <c r="I12" s="19">
        <v>4504</v>
      </c>
      <c r="J12" s="24">
        <f t="shared" ref="J12:J22" si="0">115.97*2</f>
        <v>231.94</v>
      </c>
      <c r="K12" s="17" t="s">
        <v>40</v>
      </c>
      <c r="L12" s="17" t="s">
        <v>41</v>
      </c>
    </row>
    <row r="13" s="1" customFormat="1" ht="30" customHeight="1" spans="1:12">
      <c r="A13" s="15"/>
      <c r="B13" s="16"/>
      <c r="C13" s="16"/>
      <c r="D13" s="16"/>
      <c r="E13" s="17" t="s">
        <v>42</v>
      </c>
      <c r="F13" s="19" t="s">
        <v>43</v>
      </c>
      <c r="G13" s="18" t="s">
        <v>16</v>
      </c>
      <c r="H13" s="15">
        <v>2</v>
      </c>
      <c r="I13" s="19">
        <v>5078.75</v>
      </c>
      <c r="J13" s="24">
        <f>130.78*2</f>
        <v>261.56</v>
      </c>
      <c r="K13" s="17" t="s">
        <v>44</v>
      </c>
      <c r="L13" s="17" t="s">
        <v>23</v>
      </c>
    </row>
    <row r="14" s="1" customFormat="1" ht="30" customHeight="1" spans="1:12">
      <c r="A14" s="15">
        <v>3</v>
      </c>
      <c r="B14" s="16" t="s">
        <v>45</v>
      </c>
      <c r="C14" s="16">
        <v>1</v>
      </c>
      <c r="D14" s="16">
        <v>2</v>
      </c>
      <c r="E14" s="17" t="s">
        <v>46</v>
      </c>
      <c r="F14" s="17" t="s">
        <v>47</v>
      </c>
      <c r="G14" s="18" t="s">
        <v>16</v>
      </c>
      <c r="H14" s="15">
        <v>2</v>
      </c>
      <c r="I14" s="19">
        <v>4504</v>
      </c>
      <c r="J14" s="24">
        <f t="shared" si="0"/>
        <v>231.94</v>
      </c>
      <c r="K14" s="17" t="s">
        <v>48</v>
      </c>
      <c r="L14" s="17" t="s">
        <v>49</v>
      </c>
    </row>
    <row r="15" s="1" customFormat="1" ht="30" customHeight="1" spans="1:12">
      <c r="A15" s="15">
        <v>4</v>
      </c>
      <c r="B15" s="16" t="s">
        <v>50</v>
      </c>
      <c r="C15" s="16">
        <v>2</v>
      </c>
      <c r="D15" s="16">
        <v>8</v>
      </c>
      <c r="E15" s="17" t="s">
        <v>51</v>
      </c>
      <c r="F15" s="17" t="s">
        <v>52</v>
      </c>
      <c r="G15" s="18" t="s">
        <v>53</v>
      </c>
      <c r="H15" s="15">
        <v>4</v>
      </c>
      <c r="I15" s="19" t="s">
        <v>54</v>
      </c>
      <c r="J15" s="24">
        <f>115.53*1+115.97*3</f>
        <v>463.44</v>
      </c>
      <c r="K15" s="17" t="s">
        <v>55</v>
      </c>
      <c r="L15" s="13" t="s">
        <v>56</v>
      </c>
    </row>
    <row r="16" s="1" customFormat="1" ht="30" customHeight="1" spans="1:12">
      <c r="A16" s="15"/>
      <c r="B16" s="16"/>
      <c r="C16" s="16"/>
      <c r="D16" s="16"/>
      <c r="E16" s="17" t="s">
        <v>57</v>
      </c>
      <c r="F16" s="17" t="s">
        <v>58</v>
      </c>
      <c r="G16" s="18" t="s">
        <v>53</v>
      </c>
      <c r="H16" s="15">
        <v>4</v>
      </c>
      <c r="I16" s="19" t="s">
        <v>59</v>
      </c>
      <c r="J16" s="24">
        <f>115.97*4</f>
        <v>463.88</v>
      </c>
      <c r="K16" s="17" t="s">
        <v>60</v>
      </c>
      <c r="L16" s="13" t="s">
        <v>61</v>
      </c>
    </row>
    <row r="17" s="1" customFormat="1" ht="30" customHeight="1" spans="1:12">
      <c r="A17" s="15">
        <v>5</v>
      </c>
      <c r="B17" s="16" t="s">
        <v>62</v>
      </c>
      <c r="C17" s="16">
        <v>6</v>
      </c>
      <c r="D17" s="16">
        <v>12</v>
      </c>
      <c r="E17" s="17" t="s">
        <v>63</v>
      </c>
      <c r="F17" s="17" t="s">
        <v>64</v>
      </c>
      <c r="G17" s="18" t="s">
        <v>16</v>
      </c>
      <c r="H17" s="15">
        <v>2</v>
      </c>
      <c r="I17" s="19">
        <v>4504</v>
      </c>
      <c r="J17" s="24">
        <f t="shared" si="0"/>
        <v>231.94</v>
      </c>
      <c r="K17" s="17" t="s">
        <v>65</v>
      </c>
      <c r="L17" s="17" t="s">
        <v>18</v>
      </c>
    </row>
    <row r="18" s="1" customFormat="1" ht="30" customHeight="1" spans="1:12">
      <c r="A18" s="15"/>
      <c r="B18" s="16"/>
      <c r="C18" s="16"/>
      <c r="D18" s="16"/>
      <c r="E18" s="17" t="s">
        <v>66</v>
      </c>
      <c r="F18" s="17" t="s">
        <v>67</v>
      </c>
      <c r="G18" s="18" t="s">
        <v>16</v>
      </c>
      <c r="H18" s="15">
        <v>2</v>
      </c>
      <c r="I18" s="19">
        <v>4504</v>
      </c>
      <c r="J18" s="24">
        <f t="shared" si="0"/>
        <v>231.94</v>
      </c>
      <c r="K18" s="17" t="s">
        <v>68</v>
      </c>
      <c r="L18" s="17" t="s">
        <v>69</v>
      </c>
    </row>
    <row r="19" s="1" customFormat="1" ht="30" customHeight="1" spans="1:12">
      <c r="A19" s="15"/>
      <c r="B19" s="16"/>
      <c r="C19" s="16"/>
      <c r="D19" s="16"/>
      <c r="E19" s="17" t="s">
        <v>70</v>
      </c>
      <c r="F19" s="17" t="s">
        <v>71</v>
      </c>
      <c r="G19" s="18" t="s">
        <v>16</v>
      </c>
      <c r="H19" s="15">
        <v>2</v>
      </c>
      <c r="I19" s="19">
        <v>4504</v>
      </c>
      <c r="J19" s="24">
        <f t="shared" si="0"/>
        <v>231.94</v>
      </c>
      <c r="K19" s="17" t="s">
        <v>72</v>
      </c>
      <c r="L19" s="17" t="s">
        <v>73</v>
      </c>
    </row>
    <row r="20" s="1" customFormat="1" ht="30" customHeight="1" spans="1:12">
      <c r="A20" s="15"/>
      <c r="B20" s="16"/>
      <c r="C20" s="16"/>
      <c r="D20" s="16"/>
      <c r="E20" s="17" t="s">
        <v>74</v>
      </c>
      <c r="F20" s="17" t="s">
        <v>75</v>
      </c>
      <c r="G20" s="18" t="s">
        <v>16</v>
      </c>
      <c r="H20" s="15">
        <v>2</v>
      </c>
      <c r="I20" s="19">
        <v>4504</v>
      </c>
      <c r="J20" s="24">
        <f t="shared" si="0"/>
        <v>231.94</v>
      </c>
      <c r="K20" s="17" t="s">
        <v>76</v>
      </c>
      <c r="L20" s="17" t="s">
        <v>73</v>
      </c>
    </row>
    <row r="21" s="1" customFormat="1" ht="30" customHeight="1" spans="1:12">
      <c r="A21" s="15"/>
      <c r="B21" s="16"/>
      <c r="C21" s="16"/>
      <c r="D21" s="16"/>
      <c r="E21" s="17" t="s">
        <v>77</v>
      </c>
      <c r="F21" s="17" t="s">
        <v>78</v>
      </c>
      <c r="G21" s="18" t="s">
        <v>16</v>
      </c>
      <c r="H21" s="15">
        <v>2</v>
      </c>
      <c r="I21" s="19">
        <v>4504</v>
      </c>
      <c r="J21" s="24">
        <f t="shared" si="0"/>
        <v>231.94</v>
      </c>
      <c r="K21" s="17" t="s">
        <v>79</v>
      </c>
      <c r="L21" s="17" t="s">
        <v>73</v>
      </c>
    </row>
    <row r="22" s="1" customFormat="1" ht="30" customHeight="1" spans="1:12">
      <c r="A22" s="15"/>
      <c r="B22" s="16"/>
      <c r="C22" s="16"/>
      <c r="D22" s="16"/>
      <c r="E22" s="17" t="s">
        <v>80</v>
      </c>
      <c r="F22" s="17" t="s">
        <v>81</v>
      </c>
      <c r="G22" s="18" t="s">
        <v>16</v>
      </c>
      <c r="H22" s="15">
        <v>2</v>
      </c>
      <c r="I22" s="19">
        <v>4504</v>
      </c>
      <c r="J22" s="24">
        <f t="shared" si="0"/>
        <v>231.94</v>
      </c>
      <c r="K22" s="17" t="s">
        <v>82</v>
      </c>
      <c r="L22" s="17" t="s">
        <v>83</v>
      </c>
    </row>
    <row r="23" s="1" customFormat="1" ht="30" customHeight="1" spans="1:12">
      <c r="A23" s="15">
        <v>6</v>
      </c>
      <c r="B23" s="16" t="s">
        <v>84</v>
      </c>
      <c r="C23" s="16">
        <v>2</v>
      </c>
      <c r="D23" s="16">
        <v>7</v>
      </c>
      <c r="E23" s="17" t="s">
        <v>85</v>
      </c>
      <c r="F23" s="17" t="s">
        <v>86</v>
      </c>
      <c r="G23" s="18" t="s">
        <v>87</v>
      </c>
      <c r="H23" s="15">
        <v>3</v>
      </c>
      <c r="I23" s="19">
        <v>5000</v>
      </c>
      <c r="J23" s="24">
        <f>128.75*3</f>
        <v>386.25</v>
      </c>
      <c r="K23" s="17" t="s">
        <v>88</v>
      </c>
      <c r="L23" s="17" t="s">
        <v>73</v>
      </c>
    </row>
    <row r="24" s="1" customFormat="1" ht="30" customHeight="1" spans="1:12">
      <c r="A24" s="15"/>
      <c r="B24" s="16"/>
      <c r="C24" s="16"/>
      <c r="D24" s="16"/>
      <c r="E24" s="17" t="s">
        <v>89</v>
      </c>
      <c r="F24" s="17" t="s">
        <v>90</v>
      </c>
      <c r="G24" s="18" t="s">
        <v>53</v>
      </c>
      <c r="H24" s="15">
        <v>4</v>
      </c>
      <c r="I24" s="19">
        <v>5000</v>
      </c>
      <c r="J24" s="24">
        <f>128.75*4</f>
        <v>515</v>
      </c>
      <c r="K24" s="17" t="s">
        <v>91</v>
      </c>
      <c r="L24" s="17" t="s">
        <v>73</v>
      </c>
    </row>
    <row r="25" s="1" customFormat="1" ht="30" customHeight="1" spans="1:12">
      <c r="A25" s="15">
        <v>7</v>
      </c>
      <c r="B25" s="16" t="s">
        <v>92</v>
      </c>
      <c r="C25" s="16">
        <v>1</v>
      </c>
      <c r="D25" s="16">
        <v>3</v>
      </c>
      <c r="E25" s="17" t="s">
        <v>93</v>
      </c>
      <c r="F25" s="17" t="s">
        <v>94</v>
      </c>
      <c r="G25" s="18" t="s">
        <v>95</v>
      </c>
      <c r="H25" s="15">
        <v>3</v>
      </c>
      <c r="I25" s="19" t="s">
        <v>54</v>
      </c>
      <c r="J25" s="24">
        <f>115.53*1+115.97*2</f>
        <v>347.47</v>
      </c>
      <c r="K25" s="17" t="s">
        <v>96</v>
      </c>
      <c r="L25" s="17" t="s">
        <v>97</v>
      </c>
    </row>
    <row r="26" s="1" customFormat="1" ht="30" customHeight="1" spans="1:12">
      <c r="A26" s="15">
        <v>8</v>
      </c>
      <c r="B26" s="16" t="s">
        <v>98</v>
      </c>
      <c r="C26" s="16">
        <v>1</v>
      </c>
      <c r="D26" s="16">
        <v>6</v>
      </c>
      <c r="E26" s="17" t="s">
        <v>99</v>
      </c>
      <c r="F26" s="17" t="s">
        <v>100</v>
      </c>
      <c r="G26" s="18" t="s">
        <v>101</v>
      </c>
      <c r="H26" s="15">
        <v>6</v>
      </c>
      <c r="I26" s="19" t="s">
        <v>54</v>
      </c>
      <c r="J26" s="24">
        <f>115.53*3+115.97*3</f>
        <v>694.5</v>
      </c>
      <c r="K26" s="17" t="s">
        <v>102</v>
      </c>
      <c r="L26" s="17" t="s">
        <v>103</v>
      </c>
    </row>
    <row r="27" s="1" customFormat="1" ht="30" customHeight="1" spans="1:12">
      <c r="A27" s="15">
        <v>9</v>
      </c>
      <c r="B27" s="16" t="s">
        <v>104</v>
      </c>
      <c r="C27" s="16">
        <v>3</v>
      </c>
      <c r="D27" s="16">
        <v>14</v>
      </c>
      <c r="E27" s="17" t="s">
        <v>105</v>
      </c>
      <c r="F27" s="17" t="s">
        <v>106</v>
      </c>
      <c r="G27" s="18" t="s">
        <v>107</v>
      </c>
      <c r="H27" s="15">
        <v>10</v>
      </c>
      <c r="I27" s="17">
        <v>5000</v>
      </c>
      <c r="J27" s="24">
        <f>128.75*10</f>
        <v>1287.5</v>
      </c>
      <c r="K27" s="17" t="s">
        <v>108</v>
      </c>
      <c r="L27" s="19" t="s">
        <v>109</v>
      </c>
    </row>
    <row r="28" s="1" customFormat="1" ht="30" customHeight="1" spans="1:12">
      <c r="A28" s="15"/>
      <c r="B28" s="16"/>
      <c r="C28" s="16"/>
      <c r="D28" s="16"/>
      <c r="E28" s="17" t="s">
        <v>110</v>
      </c>
      <c r="F28" s="17" t="s">
        <v>111</v>
      </c>
      <c r="G28" s="18" t="s">
        <v>16</v>
      </c>
      <c r="H28" s="15">
        <v>2</v>
      </c>
      <c r="I28" s="17">
        <v>5000</v>
      </c>
      <c r="J28" s="24">
        <f>128.75*2</f>
        <v>257.5</v>
      </c>
      <c r="K28" s="17" t="s">
        <v>112</v>
      </c>
      <c r="L28" s="19" t="s">
        <v>113</v>
      </c>
    </row>
    <row r="29" s="1" customFormat="1" ht="30" customHeight="1" spans="1:12">
      <c r="A29" s="15"/>
      <c r="B29" s="16"/>
      <c r="C29" s="16"/>
      <c r="D29" s="16"/>
      <c r="E29" s="17" t="s">
        <v>114</v>
      </c>
      <c r="F29" s="17" t="s">
        <v>115</v>
      </c>
      <c r="G29" s="18" t="s">
        <v>16</v>
      </c>
      <c r="H29" s="15">
        <v>2</v>
      </c>
      <c r="I29" s="17">
        <v>5000</v>
      </c>
      <c r="J29" s="24">
        <f>128.75*2</f>
        <v>257.5</v>
      </c>
      <c r="K29" s="17" t="s">
        <v>116</v>
      </c>
      <c r="L29" s="19" t="s">
        <v>117</v>
      </c>
    </row>
    <row r="30" s="1" customFormat="1" ht="30" customHeight="1" spans="1:12">
      <c r="A30" s="15">
        <v>10</v>
      </c>
      <c r="B30" s="16" t="s">
        <v>118</v>
      </c>
      <c r="C30" s="16">
        <v>3</v>
      </c>
      <c r="D30" s="16">
        <v>36</v>
      </c>
      <c r="E30" s="17" t="s">
        <v>119</v>
      </c>
      <c r="F30" s="17" t="s">
        <v>120</v>
      </c>
      <c r="G30" s="18" t="s">
        <v>121</v>
      </c>
      <c r="H30" s="15">
        <v>12</v>
      </c>
      <c r="I30" s="19">
        <v>4646.78</v>
      </c>
      <c r="J30" s="24">
        <f>119.65*12</f>
        <v>1435.8</v>
      </c>
      <c r="K30" s="17" t="s">
        <v>122</v>
      </c>
      <c r="L30" s="17" t="s">
        <v>123</v>
      </c>
    </row>
    <row r="31" s="1" customFormat="1" ht="30" customHeight="1" spans="1:12">
      <c r="A31" s="15"/>
      <c r="B31" s="16"/>
      <c r="C31" s="16"/>
      <c r="D31" s="16"/>
      <c r="E31" s="17" t="s">
        <v>124</v>
      </c>
      <c r="F31" s="17" t="s">
        <v>125</v>
      </c>
      <c r="G31" s="18" t="s">
        <v>121</v>
      </c>
      <c r="H31" s="15">
        <v>12</v>
      </c>
      <c r="I31" s="19">
        <v>4633</v>
      </c>
      <c r="J31" s="24">
        <f>119.3*12</f>
        <v>1431.6</v>
      </c>
      <c r="K31" s="17" t="s">
        <v>126</v>
      </c>
      <c r="L31" s="17" t="s">
        <v>97</v>
      </c>
    </row>
    <row r="32" s="1" customFormat="1" ht="30" customHeight="1" spans="1:12">
      <c r="A32" s="15"/>
      <c r="B32" s="16"/>
      <c r="C32" s="16"/>
      <c r="D32" s="16"/>
      <c r="E32" s="17" t="s">
        <v>127</v>
      </c>
      <c r="F32" s="17" t="s">
        <v>128</v>
      </c>
      <c r="G32" s="18" t="s">
        <v>121</v>
      </c>
      <c r="H32" s="15">
        <v>12</v>
      </c>
      <c r="I32" s="19" t="s">
        <v>54</v>
      </c>
      <c r="J32" s="24">
        <f>115.53*9+115.97*3</f>
        <v>1387.68</v>
      </c>
      <c r="K32" s="17" t="s">
        <v>129</v>
      </c>
      <c r="L32" s="17" t="s">
        <v>123</v>
      </c>
    </row>
    <row r="33" s="1" customFormat="1" ht="30" customHeight="1" spans="1:12">
      <c r="A33" s="15">
        <v>11</v>
      </c>
      <c r="B33" s="16" t="s">
        <v>130</v>
      </c>
      <c r="C33" s="16">
        <v>4</v>
      </c>
      <c r="D33" s="16">
        <v>14</v>
      </c>
      <c r="E33" s="17" t="s">
        <v>131</v>
      </c>
      <c r="F33" s="17" t="s">
        <v>132</v>
      </c>
      <c r="G33" s="18" t="s">
        <v>53</v>
      </c>
      <c r="H33" s="15">
        <v>4</v>
      </c>
      <c r="I33" s="19" t="s">
        <v>54</v>
      </c>
      <c r="J33" s="24">
        <f t="shared" ref="J33:J36" si="1">115.53*1+115.97*3</f>
        <v>463.44</v>
      </c>
      <c r="K33" s="17" t="s">
        <v>133</v>
      </c>
      <c r="L33" s="17" t="s">
        <v>134</v>
      </c>
    </row>
    <row r="34" s="1" customFormat="1" ht="30" customHeight="1" spans="1:12">
      <c r="A34" s="15"/>
      <c r="B34" s="16"/>
      <c r="C34" s="16"/>
      <c r="D34" s="16"/>
      <c r="E34" s="17" t="s">
        <v>135</v>
      </c>
      <c r="F34" s="17" t="s">
        <v>136</v>
      </c>
      <c r="G34" s="18" t="s">
        <v>53</v>
      </c>
      <c r="H34" s="15">
        <v>4</v>
      </c>
      <c r="I34" s="19" t="s">
        <v>54</v>
      </c>
      <c r="J34" s="24">
        <f t="shared" si="1"/>
        <v>463.44</v>
      </c>
      <c r="K34" s="17" t="s">
        <v>137</v>
      </c>
      <c r="L34" s="17" t="s">
        <v>138</v>
      </c>
    </row>
    <row r="35" s="1" customFormat="1" ht="30" customHeight="1" spans="1:12">
      <c r="A35" s="15"/>
      <c r="B35" s="16"/>
      <c r="C35" s="16"/>
      <c r="D35" s="16"/>
      <c r="E35" s="17" t="s">
        <v>139</v>
      </c>
      <c r="F35" s="17" t="s">
        <v>140</v>
      </c>
      <c r="G35" s="18" t="s">
        <v>16</v>
      </c>
      <c r="H35" s="15">
        <v>2</v>
      </c>
      <c r="I35" s="19">
        <v>4504</v>
      </c>
      <c r="J35" s="24">
        <f>115.97*2</f>
        <v>231.94</v>
      </c>
      <c r="K35" s="17" t="s">
        <v>141</v>
      </c>
      <c r="L35" s="17" t="s">
        <v>83</v>
      </c>
    </row>
    <row r="36" s="1" customFormat="1" ht="30" customHeight="1" spans="1:12">
      <c r="A36" s="15"/>
      <c r="B36" s="16"/>
      <c r="C36" s="16"/>
      <c r="D36" s="16"/>
      <c r="E36" s="17" t="s">
        <v>142</v>
      </c>
      <c r="F36" s="17" t="s">
        <v>143</v>
      </c>
      <c r="G36" s="18" t="s">
        <v>53</v>
      </c>
      <c r="H36" s="15">
        <v>4</v>
      </c>
      <c r="I36" s="19" t="s">
        <v>54</v>
      </c>
      <c r="J36" s="24">
        <f t="shared" si="1"/>
        <v>463.44</v>
      </c>
      <c r="K36" s="17" t="s">
        <v>144</v>
      </c>
      <c r="L36" s="17" t="s">
        <v>145</v>
      </c>
    </row>
    <row r="37" s="1" customFormat="1" ht="30" customHeight="1" spans="1:12">
      <c r="A37" s="15">
        <v>12</v>
      </c>
      <c r="B37" s="16" t="s">
        <v>146</v>
      </c>
      <c r="C37" s="16">
        <v>1</v>
      </c>
      <c r="D37" s="16">
        <v>3</v>
      </c>
      <c r="E37" s="17" t="s">
        <v>93</v>
      </c>
      <c r="F37" s="17" t="s">
        <v>147</v>
      </c>
      <c r="G37" s="18" t="s">
        <v>95</v>
      </c>
      <c r="H37" s="15">
        <v>3</v>
      </c>
      <c r="I37" s="19" t="s">
        <v>54</v>
      </c>
      <c r="J37" s="24">
        <f>115.53*1+115.97*2</f>
        <v>347.47</v>
      </c>
      <c r="K37" s="17" t="s">
        <v>148</v>
      </c>
      <c r="L37" s="17" t="s">
        <v>123</v>
      </c>
    </row>
    <row r="38" s="1" customFormat="1" ht="30" customHeight="1" spans="1:12">
      <c r="A38" s="15">
        <v>13</v>
      </c>
      <c r="B38" s="16" t="s">
        <v>149</v>
      </c>
      <c r="C38" s="16">
        <v>22</v>
      </c>
      <c r="D38" s="16">
        <v>145</v>
      </c>
      <c r="E38" s="17" t="s">
        <v>150</v>
      </c>
      <c r="F38" s="19" t="s">
        <v>151</v>
      </c>
      <c r="G38" s="18" t="s">
        <v>121</v>
      </c>
      <c r="H38" s="15">
        <v>12</v>
      </c>
      <c r="I38" s="19" t="s">
        <v>54</v>
      </c>
      <c r="J38" s="24">
        <f t="shared" ref="J38:J41" si="2">115.53*9+115.97*3</f>
        <v>1387.68</v>
      </c>
      <c r="K38" s="17" t="s">
        <v>152</v>
      </c>
      <c r="L38" s="17" t="s">
        <v>153</v>
      </c>
    </row>
    <row r="39" s="1" customFormat="1" ht="30" customHeight="1" spans="1:12">
      <c r="A39" s="15"/>
      <c r="B39" s="16"/>
      <c r="C39" s="16"/>
      <c r="D39" s="16"/>
      <c r="E39" s="17" t="s">
        <v>154</v>
      </c>
      <c r="F39" s="19" t="s">
        <v>155</v>
      </c>
      <c r="G39" s="18" t="s">
        <v>121</v>
      </c>
      <c r="H39" s="15">
        <v>12</v>
      </c>
      <c r="I39" s="19" t="s">
        <v>54</v>
      </c>
      <c r="J39" s="24">
        <f t="shared" si="2"/>
        <v>1387.68</v>
      </c>
      <c r="K39" s="17" t="s">
        <v>156</v>
      </c>
      <c r="L39" s="17" t="s">
        <v>157</v>
      </c>
    </row>
    <row r="40" s="1" customFormat="1" ht="30" customHeight="1" spans="1:12">
      <c r="A40" s="15"/>
      <c r="B40" s="16"/>
      <c r="C40" s="16"/>
      <c r="D40" s="16"/>
      <c r="E40" s="17" t="s">
        <v>158</v>
      </c>
      <c r="F40" s="19" t="s">
        <v>159</v>
      </c>
      <c r="G40" s="18" t="s">
        <v>121</v>
      </c>
      <c r="H40" s="15">
        <v>12</v>
      </c>
      <c r="I40" s="19" t="s">
        <v>54</v>
      </c>
      <c r="J40" s="24">
        <f t="shared" si="2"/>
        <v>1387.68</v>
      </c>
      <c r="K40" s="17" t="s">
        <v>160</v>
      </c>
      <c r="L40" s="17" t="s">
        <v>161</v>
      </c>
    </row>
    <row r="41" s="1" customFormat="1" ht="30" customHeight="1" spans="1:12">
      <c r="A41" s="15"/>
      <c r="B41" s="16"/>
      <c r="C41" s="16"/>
      <c r="D41" s="16"/>
      <c r="E41" s="17" t="s">
        <v>162</v>
      </c>
      <c r="F41" s="20" t="s">
        <v>163</v>
      </c>
      <c r="G41" s="18" t="s">
        <v>121</v>
      </c>
      <c r="H41" s="15">
        <v>12</v>
      </c>
      <c r="I41" s="19" t="s">
        <v>54</v>
      </c>
      <c r="J41" s="24">
        <f t="shared" si="2"/>
        <v>1387.68</v>
      </c>
      <c r="K41" s="17" t="s">
        <v>164</v>
      </c>
      <c r="L41" s="17" t="s">
        <v>165</v>
      </c>
    </row>
    <row r="42" s="1" customFormat="1" ht="30" customHeight="1" spans="1:12">
      <c r="A42" s="15"/>
      <c r="B42" s="16"/>
      <c r="C42" s="16"/>
      <c r="D42" s="16"/>
      <c r="E42" s="17" t="s">
        <v>166</v>
      </c>
      <c r="F42" s="20" t="s">
        <v>167</v>
      </c>
      <c r="G42" s="18" t="s">
        <v>168</v>
      </c>
      <c r="H42" s="15">
        <v>11</v>
      </c>
      <c r="I42" s="19" t="s">
        <v>54</v>
      </c>
      <c r="J42" s="24">
        <f>115.53*8+115.97*3</f>
        <v>1272.15</v>
      </c>
      <c r="K42" s="17" t="s">
        <v>169</v>
      </c>
      <c r="L42" s="17" t="s">
        <v>153</v>
      </c>
    </row>
    <row r="43" s="1" customFormat="1" ht="30" customHeight="1" spans="1:12">
      <c r="A43" s="15"/>
      <c r="B43" s="16"/>
      <c r="C43" s="16"/>
      <c r="D43" s="16"/>
      <c r="E43" s="17" t="s">
        <v>170</v>
      </c>
      <c r="F43" s="20" t="s">
        <v>171</v>
      </c>
      <c r="G43" s="18" t="s">
        <v>107</v>
      </c>
      <c r="H43" s="15">
        <v>10</v>
      </c>
      <c r="I43" s="19" t="s">
        <v>54</v>
      </c>
      <c r="J43" s="24">
        <f t="shared" ref="J43:J45" si="3">115.53*7+115.97*3</f>
        <v>1156.62</v>
      </c>
      <c r="K43" s="17" t="s">
        <v>172</v>
      </c>
      <c r="L43" s="17" t="s">
        <v>173</v>
      </c>
    </row>
    <row r="44" s="1" customFormat="1" ht="30" customHeight="1" spans="1:12">
      <c r="A44" s="15"/>
      <c r="B44" s="16"/>
      <c r="C44" s="16"/>
      <c r="D44" s="16"/>
      <c r="E44" s="17" t="s">
        <v>174</v>
      </c>
      <c r="F44" s="20" t="s">
        <v>175</v>
      </c>
      <c r="G44" s="18" t="s">
        <v>107</v>
      </c>
      <c r="H44" s="15">
        <v>10</v>
      </c>
      <c r="I44" s="19" t="s">
        <v>54</v>
      </c>
      <c r="J44" s="24">
        <f t="shared" si="3"/>
        <v>1156.62</v>
      </c>
      <c r="K44" s="17" t="s">
        <v>176</v>
      </c>
      <c r="L44" s="17" t="s">
        <v>177</v>
      </c>
    </row>
    <row r="45" s="1" customFormat="1" ht="30" customHeight="1" spans="1:12">
      <c r="A45" s="15"/>
      <c r="B45" s="16"/>
      <c r="C45" s="16"/>
      <c r="D45" s="16"/>
      <c r="E45" s="17" t="s">
        <v>178</v>
      </c>
      <c r="F45" s="20" t="s">
        <v>179</v>
      </c>
      <c r="G45" s="18" t="s">
        <v>107</v>
      </c>
      <c r="H45" s="15">
        <v>10</v>
      </c>
      <c r="I45" s="19" t="s">
        <v>54</v>
      </c>
      <c r="J45" s="24">
        <f t="shared" si="3"/>
        <v>1156.62</v>
      </c>
      <c r="K45" s="17" t="s">
        <v>180</v>
      </c>
      <c r="L45" s="17" t="s">
        <v>109</v>
      </c>
    </row>
    <row r="46" s="1" customFormat="1" ht="30" customHeight="1" spans="1:12">
      <c r="A46" s="15"/>
      <c r="B46" s="16"/>
      <c r="C46" s="16"/>
      <c r="D46" s="16"/>
      <c r="E46" s="17" t="s">
        <v>181</v>
      </c>
      <c r="F46" s="20" t="s">
        <v>182</v>
      </c>
      <c r="G46" s="18" t="s">
        <v>183</v>
      </c>
      <c r="H46" s="15">
        <v>5</v>
      </c>
      <c r="I46" s="19" t="s">
        <v>54</v>
      </c>
      <c r="J46" s="24">
        <f t="shared" ref="J46:J51" si="4">115.53*2+115.97*3</f>
        <v>578.97</v>
      </c>
      <c r="K46" s="17" t="s">
        <v>184</v>
      </c>
      <c r="L46" s="17" t="s">
        <v>185</v>
      </c>
    </row>
    <row r="47" s="1" customFormat="1" ht="30" customHeight="1" spans="1:12">
      <c r="A47" s="15"/>
      <c r="B47" s="16"/>
      <c r="C47" s="16"/>
      <c r="D47" s="16"/>
      <c r="E47" s="17" t="s">
        <v>186</v>
      </c>
      <c r="F47" s="20" t="s">
        <v>187</v>
      </c>
      <c r="G47" s="18" t="s">
        <v>188</v>
      </c>
      <c r="H47" s="15">
        <v>1</v>
      </c>
      <c r="I47" s="19" t="s">
        <v>54</v>
      </c>
      <c r="J47" s="24">
        <f>115.53*1</f>
        <v>115.53</v>
      </c>
      <c r="K47" s="17" t="s">
        <v>189</v>
      </c>
      <c r="L47" s="17" t="s">
        <v>190</v>
      </c>
    </row>
    <row r="48" s="1" customFormat="1" ht="30" customHeight="1" spans="1:12">
      <c r="A48" s="15"/>
      <c r="B48" s="16"/>
      <c r="C48" s="16"/>
      <c r="D48" s="16"/>
      <c r="E48" s="17" t="s">
        <v>191</v>
      </c>
      <c r="F48" s="20" t="s">
        <v>192</v>
      </c>
      <c r="G48" s="18" t="s">
        <v>183</v>
      </c>
      <c r="H48" s="15">
        <v>5</v>
      </c>
      <c r="I48" s="19" t="s">
        <v>54</v>
      </c>
      <c r="J48" s="24">
        <f t="shared" si="4"/>
        <v>578.97</v>
      </c>
      <c r="K48" s="17" t="s">
        <v>193</v>
      </c>
      <c r="L48" s="17" t="s">
        <v>194</v>
      </c>
    </row>
    <row r="49" s="1" customFormat="1" ht="30" customHeight="1" spans="1:12">
      <c r="A49" s="15"/>
      <c r="B49" s="16"/>
      <c r="C49" s="16"/>
      <c r="D49" s="16"/>
      <c r="E49" s="17" t="s">
        <v>195</v>
      </c>
      <c r="F49" s="20" t="s">
        <v>196</v>
      </c>
      <c r="G49" s="18" t="s">
        <v>53</v>
      </c>
      <c r="H49" s="15">
        <v>4</v>
      </c>
      <c r="I49" s="19" t="s">
        <v>54</v>
      </c>
      <c r="J49" s="24">
        <f>115.53*1+115.97*3</f>
        <v>463.44</v>
      </c>
      <c r="K49" s="17" t="s">
        <v>197</v>
      </c>
      <c r="L49" s="17" t="s">
        <v>185</v>
      </c>
    </row>
    <row r="50" s="1" customFormat="1" ht="30" customHeight="1" spans="1:12">
      <c r="A50" s="15"/>
      <c r="B50" s="16"/>
      <c r="C50" s="16"/>
      <c r="D50" s="16"/>
      <c r="E50" s="17" t="s">
        <v>198</v>
      </c>
      <c r="F50" s="20" t="s">
        <v>199</v>
      </c>
      <c r="G50" s="18" t="s">
        <v>16</v>
      </c>
      <c r="H50" s="15">
        <v>2</v>
      </c>
      <c r="I50" s="19">
        <v>4504</v>
      </c>
      <c r="J50" s="24">
        <f>115.97*2</f>
        <v>231.94</v>
      </c>
      <c r="K50" s="17" t="s">
        <v>200</v>
      </c>
      <c r="L50" s="17" t="s">
        <v>201</v>
      </c>
    </row>
    <row r="51" s="1" customFormat="1" ht="30" customHeight="1" spans="1:12">
      <c r="A51" s="15"/>
      <c r="B51" s="16"/>
      <c r="C51" s="16"/>
      <c r="D51" s="16"/>
      <c r="E51" s="17" t="s">
        <v>202</v>
      </c>
      <c r="F51" s="20" t="s">
        <v>203</v>
      </c>
      <c r="G51" s="18" t="s">
        <v>183</v>
      </c>
      <c r="H51" s="15">
        <v>5</v>
      </c>
      <c r="I51" s="19" t="s">
        <v>54</v>
      </c>
      <c r="J51" s="24">
        <f t="shared" si="4"/>
        <v>578.97</v>
      </c>
      <c r="K51" s="17" t="s">
        <v>204</v>
      </c>
      <c r="L51" s="17" t="s">
        <v>205</v>
      </c>
    </row>
    <row r="52" s="1" customFormat="1" ht="30" customHeight="1" spans="1:12">
      <c r="A52" s="15"/>
      <c r="B52" s="16"/>
      <c r="C52" s="16"/>
      <c r="D52" s="16"/>
      <c r="E52" s="17" t="s">
        <v>206</v>
      </c>
      <c r="F52" s="20" t="s">
        <v>207</v>
      </c>
      <c r="G52" s="18" t="s">
        <v>101</v>
      </c>
      <c r="H52" s="15">
        <v>6</v>
      </c>
      <c r="I52" s="19" t="s">
        <v>54</v>
      </c>
      <c r="J52" s="24">
        <f>115.53*3+115.97*3</f>
        <v>694.5</v>
      </c>
      <c r="K52" s="17" t="s">
        <v>208</v>
      </c>
      <c r="L52" s="17" t="s">
        <v>209</v>
      </c>
    </row>
    <row r="53" s="1" customFormat="1" ht="30" customHeight="1" spans="1:12">
      <c r="A53" s="15"/>
      <c r="B53" s="16"/>
      <c r="C53" s="16"/>
      <c r="D53" s="16"/>
      <c r="E53" s="17" t="s">
        <v>210</v>
      </c>
      <c r="F53" s="20" t="s">
        <v>211</v>
      </c>
      <c r="G53" s="18" t="s">
        <v>53</v>
      </c>
      <c r="H53" s="15">
        <v>4</v>
      </c>
      <c r="I53" s="19" t="s">
        <v>54</v>
      </c>
      <c r="J53" s="24">
        <f>115.53*1+115.97*3</f>
        <v>463.44</v>
      </c>
      <c r="K53" s="17" t="s">
        <v>212</v>
      </c>
      <c r="L53" s="17" t="s">
        <v>61</v>
      </c>
    </row>
    <row r="54" s="1" customFormat="1" ht="30" customHeight="1" spans="1:12">
      <c r="A54" s="15"/>
      <c r="B54" s="16"/>
      <c r="C54" s="16"/>
      <c r="D54" s="16"/>
      <c r="E54" s="17" t="s">
        <v>213</v>
      </c>
      <c r="F54" s="20" t="s">
        <v>214</v>
      </c>
      <c r="G54" s="18" t="s">
        <v>183</v>
      </c>
      <c r="H54" s="15">
        <v>5</v>
      </c>
      <c r="I54" s="19" t="s">
        <v>54</v>
      </c>
      <c r="J54" s="24">
        <f>115.53*2+115.97*3</f>
        <v>578.97</v>
      </c>
      <c r="K54" s="17" t="s">
        <v>215</v>
      </c>
      <c r="L54" s="17" t="s">
        <v>216</v>
      </c>
    </row>
    <row r="55" s="1" customFormat="1" ht="30" customHeight="1" spans="1:12">
      <c r="A55" s="15"/>
      <c r="B55" s="16"/>
      <c r="C55" s="16"/>
      <c r="D55" s="16"/>
      <c r="E55" s="17" t="s">
        <v>217</v>
      </c>
      <c r="F55" s="20" t="s">
        <v>218</v>
      </c>
      <c r="G55" s="18" t="s">
        <v>87</v>
      </c>
      <c r="H55" s="15">
        <v>3</v>
      </c>
      <c r="I55" s="19">
        <v>4504</v>
      </c>
      <c r="J55" s="24">
        <f>115.97*3</f>
        <v>347.91</v>
      </c>
      <c r="K55" s="17" t="s">
        <v>219</v>
      </c>
      <c r="L55" s="17" t="s">
        <v>23</v>
      </c>
    </row>
    <row r="56" s="1" customFormat="1" ht="30" customHeight="1" spans="1:12">
      <c r="A56" s="15"/>
      <c r="B56" s="16"/>
      <c r="C56" s="16"/>
      <c r="D56" s="16"/>
      <c r="E56" s="17" t="s">
        <v>220</v>
      </c>
      <c r="F56" s="20" t="s">
        <v>221</v>
      </c>
      <c r="G56" s="18" t="s">
        <v>101</v>
      </c>
      <c r="H56" s="15">
        <v>6</v>
      </c>
      <c r="I56" s="19" t="s">
        <v>54</v>
      </c>
      <c r="J56" s="24">
        <f>115.53*3+115.97*3</f>
        <v>694.5</v>
      </c>
      <c r="K56" s="17" t="s">
        <v>222</v>
      </c>
      <c r="L56" s="17" t="s">
        <v>223</v>
      </c>
    </row>
    <row r="57" s="1" customFormat="1" ht="30" customHeight="1" spans="1:12">
      <c r="A57" s="15"/>
      <c r="B57" s="16"/>
      <c r="C57" s="16"/>
      <c r="D57" s="16"/>
      <c r="E57" s="17" t="s">
        <v>224</v>
      </c>
      <c r="F57" s="20" t="s">
        <v>225</v>
      </c>
      <c r="G57" s="18" t="s">
        <v>183</v>
      </c>
      <c r="H57" s="15">
        <v>5</v>
      </c>
      <c r="I57" s="19" t="s">
        <v>54</v>
      </c>
      <c r="J57" s="24">
        <f>115.53*2+115.97*3</f>
        <v>578.97</v>
      </c>
      <c r="K57" s="17" t="s">
        <v>226</v>
      </c>
      <c r="L57" s="17" t="s">
        <v>165</v>
      </c>
    </row>
    <row r="58" s="1" customFormat="1" ht="30" customHeight="1" spans="1:12">
      <c r="A58" s="15"/>
      <c r="B58" s="16"/>
      <c r="C58" s="16"/>
      <c r="D58" s="16"/>
      <c r="E58" s="17" t="s">
        <v>127</v>
      </c>
      <c r="F58" s="20" t="s">
        <v>227</v>
      </c>
      <c r="G58" s="18" t="s">
        <v>87</v>
      </c>
      <c r="H58" s="15">
        <v>3</v>
      </c>
      <c r="I58" s="19">
        <v>4504</v>
      </c>
      <c r="J58" s="24">
        <f>115.97*3</f>
        <v>347.91</v>
      </c>
      <c r="K58" s="17" t="s">
        <v>228</v>
      </c>
      <c r="L58" s="17" t="s">
        <v>229</v>
      </c>
    </row>
    <row r="59" s="1" customFormat="1" ht="30" customHeight="1" spans="1:12">
      <c r="A59" s="15"/>
      <c r="B59" s="16"/>
      <c r="C59" s="16"/>
      <c r="D59" s="16"/>
      <c r="E59" s="17" t="s">
        <v>230</v>
      </c>
      <c r="F59" s="20" t="s">
        <v>231</v>
      </c>
      <c r="G59" s="18" t="s">
        <v>16</v>
      </c>
      <c r="H59" s="15">
        <v>2</v>
      </c>
      <c r="I59" s="19">
        <v>4504</v>
      </c>
      <c r="J59" s="24">
        <f>115.97*2</f>
        <v>231.94</v>
      </c>
      <c r="K59" s="17" t="s">
        <v>232</v>
      </c>
      <c r="L59" s="17" t="s">
        <v>157</v>
      </c>
    </row>
    <row r="60" s="1" customFormat="1" ht="30" customHeight="1" spans="1:12">
      <c r="A60" s="15">
        <v>14</v>
      </c>
      <c r="B60" s="16" t="s">
        <v>233</v>
      </c>
      <c r="C60" s="16">
        <v>17</v>
      </c>
      <c r="D60" s="16">
        <v>118</v>
      </c>
      <c r="E60" s="17" t="s">
        <v>234</v>
      </c>
      <c r="F60" s="19" t="s">
        <v>235</v>
      </c>
      <c r="G60" s="18" t="s">
        <v>101</v>
      </c>
      <c r="H60" s="15">
        <v>6</v>
      </c>
      <c r="I60" s="19" t="s">
        <v>54</v>
      </c>
      <c r="J60" s="24">
        <f>115.53*3+115.97*3</f>
        <v>694.5</v>
      </c>
      <c r="K60" s="17" t="s">
        <v>236</v>
      </c>
      <c r="L60" s="17" t="s">
        <v>237</v>
      </c>
    </row>
    <row r="61" s="1" customFormat="1" ht="30" customHeight="1" spans="1:12">
      <c r="A61" s="15"/>
      <c r="B61" s="16"/>
      <c r="C61" s="16"/>
      <c r="D61" s="16"/>
      <c r="E61" s="17" t="s">
        <v>238</v>
      </c>
      <c r="F61" s="16" t="s">
        <v>239</v>
      </c>
      <c r="G61" s="18" t="s">
        <v>53</v>
      </c>
      <c r="H61" s="15">
        <v>4</v>
      </c>
      <c r="I61" s="19" t="s">
        <v>54</v>
      </c>
      <c r="J61" s="24">
        <f>115.53*1+115.97*3</f>
        <v>463.44</v>
      </c>
      <c r="K61" s="17" t="s">
        <v>240</v>
      </c>
      <c r="L61" s="17" t="s">
        <v>241</v>
      </c>
    </row>
    <row r="62" s="1" customFormat="1" ht="30" customHeight="1" spans="1:12">
      <c r="A62" s="15"/>
      <c r="B62" s="16"/>
      <c r="C62" s="16"/>
      <c r="D62" s="16"/>
      <c r="E62" s="17" t="s">
        <v>242</v>
      </c>
      <c r="F62" s="16" t="s">
        <v>243</v>
      </c>
      <c r="G62" s="18" t="s">
        <v>168</v>
      </c>
      <c r="H62" s="15">
        <v>11</v>
      </c>
      <c r="I62" s="19" t="s">
        <v>54</v>
      </c>
      <c r="J62" s="24">
        <f>115.53*8+115.97*3</f>
        <v>1272.15</v>
      </c>
      <c r="K62" s="17" t="s">
        <v>244</v>
      </c>
      <c r="L62" s="17" t="s">
        <v>165</v>
      </c>
    </row>
    <row r="63" s="1" customFormat="1" ht="30" customHeight="1" spans="1:12">
      <c r="A63" s="15"/>
      <c r="B63" s="16"/>
      <c r="C63" s="16"/>
      <c r="D63" s="16"/>
      <c r="E63" s="17" t="s">
        <v>245</v>
      </c>
      <c r="F63" s="16" t="s">
        <v>246</v>
      </c>
      <c r="G63" s="18" t="s">
        <v>121</v>
      </c>
      <c r="H63" s="15">
        <v>12</v>
      </c>
      <c r="I63" s="19" t="s">
        <v>54</v>
      </c>
      <c r="J63" s="24">
        <f>115.53*9+115.97*3</f>
        <v>1387.68</v>
      </c>
      <c r="K63" s="17" t="s">
        <v>247</v>
      </c>
      <c r="L63" s="17" t="s">
        <v>248</v>
      </c>
    </row>
    <row r="64" s="1" customFormat="1" ht="30" customHeight="1" spans="1:12">
      <c r="A64" s="15"/>
      <c r="B64" s="16"/>
      <c r="C64" s="16"/>
      <c r="D64" s="16"/>
      <c r="E64" s="17" t="s">
        <v>162</v>
      </c>
      <c r="F64" s="16" t="s">
        <v>249</v>
      </c>
      <c r="G64" s="18" t="s">
        <v>121</v>
      </c>
      <c r="H64" s="15">
        <v>12</v>
      </c>
      <c r="I64" s="19" t="s">
        <v>54</v>
      </c>
      <c r="J64" s="24">
        <f>115.53*9+115.97*3</f>
        <v>1387.68</v>
      </c>
      <c r="K64" s="17" t="s">
        <v>250</v>
      </c>
      <c r="L64" s="17" t="s">
        <v>165</v>
      </c>
    </row>
    <row r="65" s="1" customFormat="1" ht="30" customHeight="1" spans="1:12">
      <c r="A65" s="15"/>
      <c r="B65" s="16"/>
      <c r="C65" s="16"/>
      <c r="D65" s="16"/>
      <c r="E65" s="17" t="s">
        <v>251</v>
      </c>
      <c r="F65" s="16" t="s">
        <v>252</v>
      </c>
      <c r="G65" s="18" t="s">
        <v>101</v>
      </c>
      <c r="H65" s="15">
        <v>6</v>
      </c>
      <c r="I65" s="19" t="s">
        <v>54</v>
      </c>
      <c r="J65" s="24">
        <f>115.53*3+115.97*3</f>
        <v>694.5</v>
      </c>
      <c r="K65" s="17" t="s">
        <v>253</v>
      </c>
      <c r="L65" s="17" t="s">
        <v>248</v>
      </c>
    </row>
    <row r="66" s="1" customFormat="1" ht="30" customHeight="1" spans="1:12">
      <c r="A66" s="15"/>
      <c r="B66" s="16"/>
      <c r="C66" s="16"/>
      <c r="D66" s="16"/>
      <c r="E66" s="17" t="s">
        <v>254</v>
      </c>
      <c r="F66" s="16" t="s">
        <v>255</v>
      </c>
      <c r="G66" s="18" t="s">
        <v>87</v>
      </c>
      <c r="H66" s="15">
        <v>3</v>
      </c>
      <c r="I66" s="19">
        <v>4504</v>
      </c>
      <c r="J66" s="24">
        <f>115.97*3</f>
        <v>347.91</v>
      </c>
      <c r="K66" s="17" t="s">
        <v>256</v>
      </c>
      <c r="L66" s="17" t="s">
        <v>257</v>
      </c>
    </row>
    <row r="67" s="1" customFormat="1" ht="30" customHeight="1" spans="1:12">
      <c r="A67" s="15"/>
      <c r="B67" s="16"/>
      <c r="C67" s="16"/>
      <c r="D67" s="16"/>
      <c r="E67" s="17" t="s">
        <v>258</v>
      </c>
      <c r="F67" s="16" t="s">
        <v>259</v>
      </c>
      <c r="G67" s="18" t="s">
        <v>107</v>
      </c>
      <c r="H67" s="15">
        <v>10</v>
      </c>
      <c r="I67" s="19" t="s">
        <v>54</v>
      </c>
      <c r="J67" s="24">
        <f>115.53*7+115.97*3</f>
        <v>1156.62</v>
      </c>
      <c r="K67" s="17" t="s">
        <v>260</v>
      </c>
      <c r="L67" s="17" t="s">
        <v>261</v>
      </c>
    </row>
    <row r="68" s="1" customFormat="1" ht="30" customHeight="1" spans="1:12">
      <c r="A68" s="15"/>
      <c r="B68" s="16"/>
      <c r="C68" s="16"/>
      <c r="D68" s="16"/>
      <c r="E68" s="17" t="s">
        <v>262</v>
      </c>
      <c r="F68" s="16" t="s">
        <v>263</v>
      </c>
      <c r="G68" s="18" t="s">
        <v>183</v>
      </c>
      <c r="H68" s="15">
        <v>5</v>
      </c>
      <c r="I68" s="19" t="s">
        <v>54</v>
      </c>
      <c r="J68" s="24">
        <f>115.53*2+115.97*3</f>
        <v>578.97</v>
      </c>
      <c r="K68" s="17" t="s">
        <v>264</v>
      </c>
      <c r="L68" s="17" t="s">
        <v>265</v>
      </c>
    </row>
    <row r="69" s="1" customFormat="1" ht="30" customHeight="1" spans="1:12">
      <c r="A69" s="15"/>
      <c r="B69" s="16"/>
      <c r="C69" s="16"/>
      <c r="D69" s="16"/>
      <c r="E69" s="17" t="s">
        <v>266</v>
      </c>
      <c r="F69" s="16" t="s">
        <v>267</v>
      </c>
      <c r="G69" s="18" t="s">
        <v>101</v>
      </c>
      <c r="H69" s="15">
        <v>6</v>
      </c>
      <c r="I69" s="19" t="s">
        <v>54</v>
      </c>
      <c r="J69" s="24">
        <f>115.53*3+115.97*3</f>
        <v>694.5</v>
      </c>
      <c r="K69" s="17" t="s">
        <v>268</v>
      </c>
      <c r="L69" s="17" t="s">
        <v>153</v>
      </c>
    </row>
    <row r="70" s="1" customFormat="1" ht="30" customHeight="1" spans="1:12">
      <c r="A70" s="15"/>
      <c r="B70" s="16"/>
      <c r="C70" s="16"/>
      <c r="D70" s="16"/>
      <c r="E70" s="17" t="s">
        <v>269</v>
      </c>
      <c r="F70" s="16" t="s">
        <v>270</v>
      </c>
      <c r="G70" s="18" t="s">
        <v>121</v>
      </c>
      <c r="H70" s="15">
        <v>12</v>
      </c>
      <c r="I70" s="19" t="s">
        <v>54</v>
      </c>
      <c r="J70" s="24">
        <f>115.53*9+115.97*3</f>
        <v>1387.68</v>
      </c>
      <c r="K70" s="17" t="s">
        <v>271</v>
      </c>
      <c r="L70" s="17" t="s">
        <v>272</v>
      </c>
    </row>
    <row r="71" s="1" customFormat="1" ht="30" customHeight="1" spans="1:12">
      <c r="A71" s="15"/>
      <c r="B71" s="16"/>
      <c r="C71" s="16"/>
      <c r="D71" s="16"/>
      <c r="E71" s="17" t="s">
        <v>273</v>
      </c>
      <c r="F71" s="16" t="s">
        <v>274</v>
      </c>
      <c r="G71" s="18" t="s">
        <v>87</v>
      </c>
      <c r="H71" s="15">
        <v>3</v>
      </c>
      <c r="I71" s="19">
        <v>4504</v>
      </c>
      <c r="J71" s="24">
        <f>115.97*3</f>
        <v>347.91</v>
      </c>
      <c r="K71" s="17" t="s">
        <v>275</v>
      </c>
      <c r="L71" s="17" t="s">
        <v>276</v>
      </c>
    </row>
    <row r="72" s="1" customFormat="1" ht="30" customHeight="1" spans="1:12">
      <c r="A72" s="15"/>
      <c r="B72" s="16"/>
      <c r="C72" s="16"/>
      <c r="D72" s="16"/>
      <c r="E72" s="17" t="s">
        <v>277</v>
      </c>
      <c r="F72" s="16" t="s">
        <v>278</v>
      </c>
      <c r="G72" s="18" t="s">
        <v>101</v>
      </c>
      <c r="H72" s="15">
        <v>6</v>
      </c>
      <c r="I72" s="19" t="s">
        <v>54</v>
      </c>
      <c r="J72" s="24">
        <f>115.53*3+115.97*3</f>
        <v>694.5</v>
      </c>
      <c r="K72" s="17" t="s">
        <v>279</v>
      </c>
      <c r="L72" s="17" t="s">
        <v>280</v>
      </c>
    </row>
    <row r="73" s="1" customFormat="1" ht="30" customHeight="1" spans="1:12">
      <c r="A73" s="15"/>
      <c r="B73" s="16"/>
      <c r="C73" s="16"/>
      <c r="D73" s="16"/>
      <c r="E73" s="17" t="s">
        <v>281</v>
      </c>
      <c r="F73" s="16" t="s">
        <v>282</v>
      </c>
      <c r="G73" s="18" t="s">
        <v>283</v>
      </c>
      <c r="H73" s="15">
        <v>9</v>
      </c>
      <c r="I73" s="19" t="s">
        <v>54</v>
      </c>
      <c r="J73" s="24">
        <f>115.53*6+115.97*3</f>
        <v>1041.09</v>
      </c>
      <c r="K73" s="17" t="s">
        <v>284</v>
      </c>
      <c r="L73" s="17" t="s">
        <v>285</v>
      </c>
    </row>
    <row r="74" s="1" customFormat="1" ht="30" customHeight="1" spans="1:12">
      <c r="A74" s="15"/>
      <c r="B74" s="16"/>
      <c r="C74" s="16"/>
      <c r="D74" s="16"/>
      <c r="E74" s="17" t="s">
        <v>286</v>
      </c>
      <c r="F74" s="16" t="s">
        <v>287</v>
      </c>
      <c r="G74" s="18" t="s">
        <v>16</v>
      </c>
      <c r="H74" s="15">
        <v>2</v>
      </c>
      <c r="I74" s="19">
        <v>4504</v>
      </c>
      <c r="J74" s="24">
        <f>115.97*2</f>
        <v>231.94</v>
      </c>
      <c r="K74" s="17" t="s">
        <v>288</v>
      </c>
      <c r="L74" s="17" t="s">
        <v>289</v>
      </c>
    </row>
    <row r="75" s="1" customFormat="1" ht="30" customHeight="1" spans="1:12">
      <c r="A75" s="15"/>
      <c r="B75" s="16"/>
      <c r="C75" s="16"/>
      <c r="D75" s="16"/>
      <c r="E75" s="17" t="s">
        <v>290</v>
      </c>
      <c r="F75" s="16" t="s">
        <v>291</v>
      </c>
      <c r="G75" s="18" t="s">
        <v>101</v>
      </c>
      <c r="H75" s="15">
        <v>6</v>
      </c>
      <c r="I75" s="19" t="s">
        <v>54</v>
      </c>
      <c r="J75" s="24">
        <f>115.53*3+115.97*3</f>
        <v>694.5</v>
      </c>
      <c r="K75" s="17" t="s">
        <v>292</v>
      </c>
      <c r="L75" s="17" t="s">
        <v>241</v>
      </c>
    </row>
    <row r="76" s="1" customFormat="1" ht="30" customHeight="1" spans="1:12">
      <c r="A76" s="15"/>
      <c r="B76" s="16"/>
      <c r="C76" s="16"/>
      <c r="D76" s="16"/>
      <c r="E76" s="17" t="s">
        <v>293</v>
      </c>
      <c r="F76" s="16" t="s">
        <v>294</v>
      </c>
      <c r="G76" s="18" t="s">
        <v>183</v>
      </c>
      <c r="H76" s="15">
        <v>5</v>
      </c>
      <c r="I76" s="19" t="s">
        <v>54</v>
      </c>
      <c r="J76" s="24">
        <f t="shared" ref="J76:J80" si="5">115.53*2+115.97*3</f>
        <v>578.97</v>
      </c>
      <c r="K76" s="17" t="s">
        <v>295</v>
      </c>
      <c r="L76" s="17" t="s">
        <v>165</v>
      </c>
    </row>
    <row r="77" s="1" customFormat="1" ht="30" customHeight="1" spans="1:12">
      <c r="A77" s="15">
        <v>15</v>
      </c>
      <c r="B77" s="16" t="s">
        <v>296</v>
      </c>
      <c r="C77" s="16">
        <v>1</v>
      </c>
      <c r="D77" s="16">
        <v>3</v>
      </c>
      <c r="E77" s="17" t="s">
        <v>297</v>
      </c>
      <c r="F77" s="17" t="s">
        <v>298</v>
      </c>
      <c r="G77" s="18" t="s">
        <v>87</v>
      </c>
      <c r="H77" s="15">
        <v>3</v>
      </c>
      <c r="I77" s="19">
        <v>4504</v>
      </c>
      <c r="J77" s="24">
        <f>115.97*3</f>
        <v>347.91</v>
      </c>
      <c r="K77" s="17" t="s">
        <v>299</v>
      </c>
      <c r="L77" s="19" t="s">
        <v>145</v>
      </c>
    </row>
    <row r="78" s="1" customFormat="1" ht="30" customHeight="1" spans="1:12">
      <c r="A78" s="15">
        <v>16</v>
      </c>
      <c r="B78" s="16" t="s">
        <v>300</v>
      </c>
      <c r="C78" s="16">
        <v>3</v>
      </c>
      <c r="D78" s="16">
        <v>15</v>
      </c>
      <c r="E78" s="17" t="s">
        <v>301</v>
      </c>
      <c r="F78" s="17" t="s">
        <v>302</v>
      </c>
      <c r="G78" s="18" t="s">
        <v>183</v>
      </c>
      <c r="H78" s="15">
        <v>5</v>
      </c>
      <c r="I78" s="19" t="s">
        <v>54</v>
      </c>
      <c r="J78" s="24">
        <f t="shared" si="5"/>
        <v>578.97</v>
      </c>
      <c r="K78" s="17" t="s">
        <v>303</v>
      </c>
      <c r="L78" s="17" t="s">
        <v>123</v>
      </c>
    </row>
    <row r="79" s="1" customFormat="1" ht="30" customHeight="1" spans="1:12">
      <c r="A79" s="15"/>
      <c r="B79" s="16"/>
      <c r="C79" s="16"/>
      <c r="D79" s="16"/>
      <c r="E79" s="17" t="s">
        <v>304</v>
      </c>
      <c r="F79" s="17" t="s">
        <v>305</v>
      </c>
      <c r="G79" s="18" t="s">
        <v>183</v>
      </c>
      <c r="H79" s="15">
        <v>5</v>
      </c>
      <c r="I79" s="19" t="s">
        <v>54</v>
      </c>
      <c r="J79" s="24">
        <f t="shared" si="5"/>
        <v>578.97</v>
      </c>
      <c r="K79" s="17" t="s">
        <v>306</v>
      </c>
      <c r="L79" s="17" t="s">
        <v>97</v>
      </c>
    </row>
    <row r="80" s="1" customFormat="1" ht="30" customHeight="1" spans="1:12">
      <c r="A80" s="15"/>
      <c r="B80" s="16"/>
      <c r="C80" s="16"/>
      <c r="D80" s="16"/>
      <c r="E80" s="17" t="s">
        <v>307</v>
      </c>
      <c r="F80" s="17" t="s">
        <v>308</v>
      </c>
      <c r="G80" s="18" t="s">
        <v>183</v>
      </c>
      <c r="H80" s="15">
        <v>5</v>
      </c>
      <c r="I80" s="19" t="s">
        <v>54</v>
      </c>
      <c r="J80" s="24">
        <f t="shared" si="5"/>
        <v>578.97</v>
      </c>
      <c r="K80" s="17" t="s">
        <v>309</v>
      </c>
      <c r="L80" s="17" t="s">
        <v>310</v>
      </c>
    </row>
    <row r="81" s="1" customFormat="1" ht="30" customHeight="1" spans="1:12">
      <c r="A81" s="15">
        <v>17</v>
      </c>
      <c r="B81" s="16" t="s">
        <v>311</v>
      </c>
      <c r="C81" s="16">
        <v>1</v>
      </c>
      <c r="D81" s="16">
        <v>2</v>
      </c>
      <c r="E81" s="17" t="s">
        <v>312</v>
      </c>
      <c r="F81" s="17" t="s">
        <v>313</v>
      </c>
      <c r="G81" s="18" t="s">
        <v>16</v>
      </c>
      <c r="H81" s="15">
        <v>2</v>
      </c>
      <c r="I81" s="19">
        <v>4504</v>
      </c>
      <c r="J81" s="24">
        <f>115.97*2</f>
        <v>231.94</v>
      </c>
      <c r="K81" s="17" t="s">
        <v>314</v>
      </c>
      <c r="L81" s="17" t="s">
        <v>73</v>
      </c>
    </row>
    <row r="82" s="1" customFormat="1" ht="30" customHeight="1" spans="1:12">
      <c r="A82" s="15">
        <v>18</v>
      </c>
      <c r="B82" s="16" t="s">
        <v>315</v>
      </c>
      <c r="C82" s="16">
        <v>2</v>
      </c>
      <c r="D82" s="16">
        <v>20</v>
      </c>
      <c r="E82" s="17" t="s">
        <v>316</v>
      </c>
      <c r="F82" s="17" t="s">
        <v>317</v>
      </c>
      <c r="G82" s="18" t="s">
        <v>121</v>
      </c>
      <c r="H82" s="15">
        <v>12</v>
      </c>
      <c r="I82" s="19" t="s">
        <v>54</v>
      </c>
      <c r="J82" s="24">
        <f t="shared" ref="J82:J88" si="6">115.53*9+115.97*3</f>
        <v>1387.68</v>
      </c>
      <c r="K82" s="17" t="s">
        <v>318</v>
      </c>
      <c r="L82" s="17" t="s">
        <v>18</v>
      </c>
    </row>
    <row r="83" s="1" customFormat="1" ht="30" customHeight="1" spans="1:12">
      <c r="A83" s="15"/>
      <c r="B83" s="16"/>
      <c r="C83" s="16"/>
      <c r="D83" s="16"/>
      <c r="E83" s="17" t="s">
        <v>319</v>
      </c>
      <c r="F83" s="17" t="s">
        <v>320</v>
      </c>
      <c r="G83" s="18" t="s">
        <v>321</v>
      </c>
      <c r="H83" s="15">
        <v>8</v>
      </c>
      <c r="I83" s="19" t="s">
        <v>54</v>
      </c>
      <c r="J83" s="24">
        <f>115.53*5+115.97*3</f>
        <v>925.56</v>
      </c>
      <c r="K83" s="17" t="s">
        <v>322</v>
      </c>
      <c r="L83" s="17" t="s">
        <v>323</v>
      </c>
    </row>
    <row r="84" s="1" customFormat="1" ht="30" customHeight="1" spans="1:12">
      <c r="A84" s="15">
        <v>19</v>
      </c>
      <c r="B84" s="16" t="s">
        <v>324</v>
      </c>
      <c r="C84" s="16">
        <v>19</v>
      </c>
      <c r="D84" s="16">
        <v>135</v>
      </c>
      <c r="E84" s="17" t="s">
        <v>325</v>
      </c>
      <c r="F84" s="16" t="s">
        <v>326</v>
      </c>
      <c r="G84" s="18" t="s">
        <v>121</v>
      </c>
      <c r="H84" s="20">
        <v>12</v>
      </c>
      <c r="I84" s="20" t="s">
        <v>54</v>
      </c>
      <c r="J84" s="24">
        <f t="shared" si="6"/>
        <v>1387.68</v>
      </c>
      <c r="K84" s="17" t="s">
        <v>327</v>
      </c>
      <c r="L84" s="20" t="s">
        <v>123</v>
      </c>
    </row>
    <row r="85" s="1" customFormat="1" ht="30" customHeight="1" spans="1:12">
      <c r="A85" s="15"/>
      <c r="B85" s="16"/>
      <c r="C85" s="16"/>
      <c r="D85" s="16"/>
      <c r="E85" s="17" t="s">
        <v>328</v>
      </c>
      <c r="F85" s="16" t="s">
        <v>329</v>
      </c>
      <c r="G85" s="18" t="s">
        <v>121</v>
      </c>
      <c r="H85" s="20">
        <v>12</v>
      </c>
      <c r="I85" s="20" t="s">
        <v>54</v>
      </c>
      <c r="J85" s="24">
        <f t="shared" si="6"/>
        <v>1387.68</v>
      </c>
      <c r="K85" s="17" t="s">
        <v>330</v>
      </c>
      <c r="L85" s="20" t="s">
        <v>123</v>
      </c>
    </row>
    <row r="86" s="1" customFormat="1" ht="30" customHeight="1" spans="1:12">
      <c r="A86" s="15"/>
      <c r="B86" s="16"/>
      <c r="C86" s="16"/>
      <c r="D86" s="16"/>
      <c r="E86" s="17" t="s">
        <v>331</v>
      </c>
      <c r="F86" s="16" t="s">
        <v>332</v>
      </c>
      <c r="G86" s="18" t="s">
        <v>121</v>
      </c>
      <c r="H86" s="20">
        <v>12</v>
      </c>
      <c r="I86" s="20" t="s">
        <v>54</v>
      </c>
      <c r="J86" s="24">
        <f t="shared" si="6"/>
        <v>1387.68</v>
      </c>
      <c r="K86" s="17" t="s">
        <v>333</v>
      </c>
      <c r="L86" s="20" t="s">
        <v>123</v>
      </c>
    </row>
    <row r="87" s="1" customFormat="1" ht="30" customHeight="1" spans="1:12">
      <c r="A87" s="15"/>
      <c r="B87" s="16"/>
      <c r="C87" s="16"/>
      <c r="D87" s="16"/>
      <c r="E87" s="17" t="s">
        <v>334</v>
      </c>
      <c r="F87" s="25" t="s">
        <v>335</v>
      </c>
      <c r="G87" s="18" t="s">
        <v>121</v>
      </c>
      <c r="H87" s="20">
        <v>12</v>
      </c>
      <c r="I87" s="20" t="s">
        <v>54</v>
      </c>
      <c r="J87" s="24">
        <f t="shared" si="6"/>
        <v>1387.68</v>
      </c>
      <c r="K87" s="17" t="s">
        <v>336</v>
      </c>
      <c r="L87" s="16" t="s">
        <v>310</v>
      </c>
    </row>
    <row r="88" s="1" customFormat="1" ht="30" customHeight="1" spans="1:12">
      <c r="A88" s="15"/>
      <c r="B88" s="16"/>
      <c r="C88" s="16"/>
      <c r="D88" s="16"/>
      <c r="E88" s="17" t="s">
        <v>57</v>
      </c>
      <c r="F88" s="25" t="s">
        <v>337</v>
      </c>
      <c r="G88" s="18" t="s">
        <v>121</v>
      </c>
      <c r="H88" s="20">
        <v>12</v>
      </c>
      <c r="I88" s="20" t="s">
        <v>54</v>
      </c>
      <c r="J88" s="24">
        <f t="shared" si="6"/>
        <v>1387.68</v>
      </c>
      <c r="K88" s="17" t="s">
        <v>338</v>
      </c>
      <c r="L88" s="20" t="s">
        <v>339</v>
      </c>
    </row>
    <row r="89" s="1" customFormat="1" ht="30" customHeight="1" spans="1:12">
      <c r="A89" s="15"/>
      <c r="B89" s="16"/>
      <c r="C89" s="16"/>
      <c r="D89" s="16"/>
      <c r="E89" s="17" t="s">
        <v>340</v>
      </c>
      <c r="F89" s="25" t="s">
        <v>341</v>
      </c>
      <c r="G89" s="18" t="s">
        <v>321</v>
      </c>
      <c r="H89" s="20">
        <v>8</v>
      </c>
      <c r="I89" s="20" t="s">
        <v>54</v>
      </c>
      <c r="J89" s="24">
        <f>115.53*5+115.97*3</f>
        <v>925.56</v>
      </c>
      <c r="K89" s="17" t="s">
        <v>342</v>
      </c>
      <c r="L89" s="20" t="s">
        <v>123</v>
      </c>
    </row>
    <row r="90" s="1" customFormat="1" ht="30" customHeight="1" spans="1:12">
      <c r="A90" s="15"/>
      <c r="B90" s="16"/>
      <c r="C90" s="16"/>
      <c r="D90" s="16"/>
      <c r="E90" s="17" t="s">
        <v>343</v>
      </c>
      <c r="F90" s="25" t="s">
        <v>344</v>
      </c>
      <c r="G90" s="18" t="s">
        <v>321</v>
      </c>
      <c r="H90" s="20">
        <v>8</v>
      </c>
      <c r="I90" s="20" t="s">
        <v>54</v>
      </c>
      <c r="J90" s="24">
        <f>115.53*5+115.97*3</f>
        <v>925.56</v>
      </c>
      <c r="K90" s="17" t="s">
        <v>345</v>
      </c>
      <c r="L90" s="20" t="s">
        <v>123</v>
      </c>
    </row>
    <row r="91" s="1" customFormat="1" ht="30" customHeight="1" spans="1:12">
      <c r="A91" s="15"/>
      <c r="B91" s="16"/>
      <c r="C91" s="16"/>
      <c r="D91" s="16"/>
      <c r="E91" s="17" t="s">
        <v>346</v>
      </c>
      <c r="F91" s="16" t="s">
        <v>347</v>
      </c>
      <c r="G91" s="18" t="s">
        <v>348</v>
      </c>
      <c r="H91" s="20">
        <v>7</v>
      </c>
      <c r="I91" s="20" t="s">
        <v>54</v>
      </c>
      <c r="J91" s="24">
        <f>115.53*4+115.97*3</f>
        <v>810.03</v>
      </c>
      <c r="K91" s="17" t="s">
        <v>349</v>
      </c>
      <c r="L91" s="20" t="s">
        <v>83</v>
      </c>
    </row>
    <row r="92" s="1" customFormat="1" ht="30" customHeight="1" spans="1:12">
      <c r="A92" s="15"/>
      <c r="B92" s="16"/>
      <c r="C92" s="16"/>
      <c r="D92" s="16"/>
      <c r="E92" s="17" t="s">
        <v>350</v>
      </c>
      <c r="F92" s="26" t="s">
        <v>351</v>
      </c>
      <c r="G92" s="18" t="s">
        <v>101</v>
      </c>
      <c r="H92" s="20">
        <v>6</v>
      </c>
      <c r="I92" s="20" t="s">
        <v>54</v>
      </c>
      <c r="J92" s="24">
        <f t="shared" ref="J92:J96" si="7">115.53*3+115.97*3</f>
        <v>694.5</v>
      </c>
      <c r="K92" s="17" t="s">
        <v>352</v>
      </c>
      <c r="L92" s="20" t="s">
        <v>310</v>
      </c>
    </row>
    <row r="93" s="1" customFormat="1" ht="30" customHeight="1" spans="1:12">
      <c r="A93" s="15"/>
      <c r="B93" s="16"/>
      <c r="C93" s="16"/>
      <c r="D93" s="16"/>
      <c r="E93" s="17" t="s">
        <v>353</v>
      </c>
      <c r="F93" s="16" t="s">
        <v>354</v>
      </c>
      <c r="G93" s="18" t="s">
        <v>101</v>
      </c>
      <c r="H93" s="20">
        <v>6</v>
      </c>
      <c r="I93" s="20" t="s">
        <v>54</v>
      </c>
      <c r="J93" s="24">
        <f t="shared" si="7"/>
        <v>694.5</v>
      </c>
      <c r="K93" s="17" t="s">
        <v>355</v>
      </c>
      <c r="L93" s="20" t="s">
        <v>339</v>
      </c>
    </row>
    <row r="94" s="1" customFormat="1" ht="30" customHeight="1" spans="1:12">
      <c r="A94" s="15"/>
      <c r="B94" s="16"/>
      <c r="C94" s="16"/>
      <c r="D94" s="16"/>
      <c r="E94" s="17" t="s">
        <v>356</v>
      </c>
      <c r="F94" s="25" t="s">
        <v>357</v>
      </c>
      <c r="G94" s="18" t="s">
        <v>101</v>
      </c>
      <c r="H94" s="20">
        <v>6</v>
      </c>
      <c r="I94" s="20" t="s">
        <v>54</v>
      </c>
      <c r="J94" s="24">
        <f t="shared" si="7"/>
        <v>694.5</v>
      </c>
      <c r="K94" s="17" t="s">
        <v>358</v>
      </c>
      <c r="L94" s="20" t="s">
        <v>310</v>
      </c>
    </row>
    <row r="95" s="1" customFormat="1" ht="30" customHeight="1" spans="1:12">
      <c r="A95" s="15"/>
      <c r="B95" s="16"/>
      <c r="C95" s="16"/>
      <c r="D95" s="16"/>
      <c r="E95" s="17" t="s">
        <v>359</v>
      </c>
      <c r="F95" s="25" t="s">
        <v>360</v>
      </c>
      <c r="G95" s="18" t="s">
        <v>101</v>
      </c>
      <c r="H95" s="20">
        <v>6</v>
      </c>
      <c r="I95" s="20" t="s">
        <v>54</v>
      </c>
      <c r="J95" s="24">
        <f t="shared" si="7"/>
        <v>694.5</v>
      </c>
      <c r="K95" s="17" t="s">
        <v>361</v>
      </c>
      <c r="L95" s="20" t="s">
        <v>123</v>
      </c>
    </row>
    <row r="96" s="1" customFormat="1" ht="30" customHeight="1" spans="1:12">
      <c r="A96" s="15"/>
      <c r="B96" s="16"/>
      <c r="C96" s="16"/>
      <c r="D96" s="16"/>
      <c r="E96" s="17" t="s">
        <v>362</v>
      </c>
      <c r="F96" s="26" t="s">
        <v>363</v>
      </c>
      <c r="G96" s="18" t="s">
        <v>101</v>
      </c>
      <c r="H96" s="20">
        <v>6</v>
      </c>
      <c r="I96" s="20" t="s">
        <v>54</v>
      </c>
      <c r="J96" s="24">
        <f t="shared" si="7"/>
        <v>694.5</v>
      </c>
      <c r="K96" s="17" t="s">
        <v>364</v>
      </c>
      <c r="L96" s="20" t="s">
        <v>339</v>
      </c>
    </row>
    <row r="97" s="1" customFormat="1" ht="30" customHeight="1" spans="1:12">
      <c r="A97" s="15"/>
      <c r="B97" s="16"/>
      <c r="C97" s="16"/>
      <c r="D97" s="16"/>
      <c r="E97" s="17" t="s">
        <v>365</v>
      </c>
      <c r="F97" s="25" t="s">
        <v>366</v>
      </c>
      <c r="G97" s="18" t="s">
        <v>183</v>
      </c>
      <c r="H97" s="20">
        <v>5</v>
      </c>
      <c r="I97" s="20" t="s">
        <v>54</v>
      </c>
      <c r="J97" s="24">
        <f>115.53*2+115.97*3</f>
        <v>578.97</v>
      </c>
      <c r="K97" s="17" t="s">
        <v>367</v>
      </c>
      <c r="L97" s="20" t="s">
        <v>97</v>
      </c>
    </row>
    <row r="98" s="1" customFormat="1" ht="30" customHeight="1" spans="1:12">
      <c r="A98" s="15"/>
      <c r="B98" s="16"/>
      <c r="C98" s="16"/>
      <c r="D98" s="16"/>
      <c r="E98" s="17" t="s">
        <v>368</v>
      </c>
      <c r="F98" s="16" t="s">
        <v>369</v>
      </c>
      <c r="G98" s="18" t="s">
        <v>53</v>
      </c>
      <c r="H98" s="20">
        <v>4</v>
      </c>
      <c r="I98" s="20" t="s">
        <v>54</v>
      </c>
      <c r="J98" s="24">
        <f>115.53*1+115.97*3</f>
        <v>463.44</v>
      </c>
      <c r="K98" s="17" t="s">
        <v>370</v>
      </c>
      <c r="L98" s="20" t="s">
        <v>97</v>
      </c>
    </row>
    <row r="99" s="1" customFormat="1" ht="30" customHeight="1" spans="1:12">
      <c r="A99" s="15"/>
      <c r="B99" s="16"/>
      <c r="C99" s="16"/>
      <c r="D99" s="16"/>
      <c r="E99" s="17" t="s">
        <v>371</v>
      </c>
      <c r="F99" s="16" t="s">
        <v>372</v>
      </c>
      <c r="G99" s="18" t="s">
        <v>53</v>
      </c>
      <c r="H99" s="20">
        <v>4</v>
      </c>
      <c r="I99" s="20" t="s">
        <v>54</v>
      </c>
      <c r="J99" s="24">
        <f>115.53*1+115.97*3</f>
        <v>463.44</v>
      </c>
      <c r="K99" s="17" t="s">
        <v>373</v>
      </c>
      <c r="L99" s="20" t="s">
        <v>310</v>
      </c>
    </row>
    <row r="100" s="1" customFormat="1" ht="30" customHeight="1" spans="1:12">
      <c r="A100" s="15"/>
      <c r="B100" s="16"/>
      <c r="C100" s="16"/>
      <c r="D100" s="16"/>
      <c r="E100" s="17" t="s">
        <v>374</v>
      </c>
      <c r="F100" s="16" t="s">
        <v>375</v>
      </c>
      <c r="G100" s="18" t="s">
        <v>87</v>
      </c>
      <c r="H100" s="20">
        <v>3</v>
      </c>
      <c r="I100" s="20">
        <v>4504</v>
      </c>
      <c r="J100" s="24">
        <f t="shared" ref="J100:J102" si="8">115.97*3</f>
        <v>347.91</v>
      </c>
      <c r="K100" s="17" t="s">
        <v>376</v>
      </c>
      <c r="L100" s="16" t="s">
        <v>97</v>
      </c>
    </row>
    <row r="101" s="1" customFormat="1" ht="30" customHeight="1" spans="1:12">
      <c r="A101" s="15"/>
      <c r="B101" s="16"/>
      <c r="C101" s="16"/>
      <c r="D101" s="16"/>
      <c r="E101" s="17" t="s">
        <v>377</v>
      </c>
      <c r="F101" s="25" t="s">
        <v>378</v>
      </c>
      <c r="G101" s="18" t="s">
        <v>87</v>
      </c>
      <c r="H101" s="20">
        <v>3</v>
      </c>
      <c r="I101" s="20">
        <v>4504</v>
      </c>
      <c r="J101" s="24">
        <f t="shared" si="8"/>
        <v>347.91</v>
      </c>
      <c r="K101" s="17" t="s">
        <v>379</v>
      </c>
      <c r="L101" s="16" t="s">
        <v>97</v>
      </c>
    </row>
    <row r="102" s="1" customFormat="1" ht="30" customHeight="1" spans="1:12">
      <c r="A102" s="15"/>
      <c r="B102" s="16"/>
      <c r="C102" s="16"/>
      <c r="D102" s="16"/>
      <c r="E102" s="17" t="s">
        <v>380</v>
      </c>
      <c r="F102" s="26" t="s">
        <v>381</v>
      </c>
      <c r="G102" s="18" t="s">
        <v>87</v>
      </c>
      <c r="H102" s="20">
        <v>3</v>
      </c>
      <c r="I102" s="20">
        <v>4504</v>
      </c>
      <c r="J102" s="24">
        <f t="shared" si="8"/>
        <v>347.91</v>
      </c>
      <c r="K102" s="17" t="s">
        <v>382</v>
      </c>
      <c r="L102" s="16" t="s">
        <v>339</v>
      </c>
    </row>
    <row r="103" s="1" customFormat="1" ht="30" customHeight="1" spans="1:12">
      <c r="A103" s="15">
        <v>20</v>
      </c>
      <c r="B103" s="16" t="s">
        <v>383</v>
      </c>
      <c r="C103" s="16">
        <v>1</v>
      </c>
      <c r="D103" s="16">
        <v>1</v>
      </c>
      <c r="E103" s="17" t="s">
        <v>384</v>
      </c>
      <c r="F103" s="17" t="s">
        <v>385</v>
      </c>
      <c r="G103" s="18" t="s">
        <v>386</v>
      </c>
      <c r="H103" s="15">
        <v>1</v>
      </c>
      <c r="I103" s="19">
        <v>4504</v>
      </c>
      <c r="J103" s="24">
        <f>115.97*1</f>
        <v>115.97</v>
      </c>
      <c r="K103" s="17" t="s">
        <v>387</v>
      </c>
      <c r="L103" s="17" t="s">
        <v>23</v>
      </c>
    </row>
    <row r="104" s="1" customFormat="1" ht="30" customHeight="1" spans="1:12">
      <c r="A104" s="15">
        <v>21</v>
      </c>
      <c r="B104" s="16" t="s">
        <v>388</v>
      </c>
      <c r="C104" s="16">
        <v>1</v>
      </c>
      <c r="D104" s="16">
        <v>8</v>
      </c>
      <c r="E104" s="17" t="s">
        <v>389</v>
      </c>
      <c r="F104" s="17" t="s">
        <v>390</v>
      </c>
      <c r="G104" s="18" t="s">
        <v>321</v>
      </c>
      <c r="H104" s="15">
        <v>8</v>
      </c>
      <c r="I104" s="19">
        <v>5000</v>
      </c>
      <c r="J104" s="24">
        <f>128.75*8</f>
        <v>1030</v>
      </c>
      <c r="K104" s="17" t="s">
        <v>391</v>
      </c>
      <c r="L104" s="17" t="s">
        <v>392</v>
      </c>
    </row>
    <row r="105" s="1" customFormat="1" ht="30" customHeight="1" spans="1:12">
      <c r="A105" s="15">
        <v>22</v>
      </c>
      <c r="B105" s="16" t="s">
        <v>393</v>
      </c>
      <c r="C105" s="16">
        <v>1</v>
      </c>
      <c r="D105" s="16">
        <v>5</v>
      </c>
      <c r="E105" s="17" t="s">
        <v>394</v>
      </c>
      <c r="F105" s="17" t="s">
        <v>395</v>
      </c>
      <c r="G105" s="18" t="s">
        <v>183</v>
      </c>
      <c r="H105" s="15">
        <v>5</v>
      </c>
      <c r="I105" s="19" t="s">
        <v>54</v>
      </c>
      <c r="J105" s="24">
        <f>115.53*2+115.97*3</f>
        <v>578.97</v>
      </c>
      <c r="K105" s="17" t="s">
        <v>396</v>
      </c>
      <c r="L105" s="17" t="s">
        <v>323</v>
      </c>
    </row>
    <row r="106" s="1" customFormat="1" ht="30" customHeight="1" spans="1:12">
      <c r="A106" s="15">
        <v>23</v>
      </c>
      <c r="B106" s="16" t="s">
        <v>397</v>
      </c>
      <c r="C106" s="16">
        <v>2</v>
      </c>
      <c r="D106" s="16">
        <v>12</v>
      </c>
      <c r="E106" s="17" t="s">
        <v>398</v>
      </c>
      <c r="F106" s="17" t="s">
        <v>399</v>
      </c>
      <c r="G106" s="18" t="s">
        <v>101</v>
      </c>
      <c r="H106" s="15">
        <v>6</v>
      </c>
      <c r="I106" s="19">
        <v>6000</v>
      </c>
      <c r="J106" s="24">
        <f>154.5*6</f>
        <v>927</v>
      </c>
      <c r="K106" s="17" t="s">
        <v>400</v>
      </c>
      <c r="L106" s="17" t="s">
        <v>401</v>
      </c>
    </row>
    <row r="107" s="1" customFormat="1" ht="30" customHeight="1" spans="1:12">
      <c r="A107" s="15"/>
      <c r="B107" s="16"/>
      <c r="C107" s="16"/>
      <c r="D107" s="16"/>
      <c r="E107" s="17" t="s">
        <v>402</v>
      </c>
      <c r="F107" s="17" t="s">
        <v>403</v>
      </c>
      <c r="G107" s="18" t="s">
        <v>101</v>
      </c>
      <c r="H107" s="15">
        <v>6</v>
      </c>
      <c r="I107" s="19">
        <v>6000</v>
      </c>
      <c r="J107" s="24">
        <f>154.5*6</f>
        <v>927</v>
      </c>
      <c r="K107" s="17" t="s">
        <v>404</v>
      </c>
      <c r="L107" s="17" t="s">
        <v>405</v>
      </c>
    </row>
    <row r="108" s="1" customFormat="1" ht="30" customHeight="1" spans="1:12">
      <c r="A108" s="15">
        <v>24</v>
      </c>
      <c r="B108" s="16" t="s">
        <v>406</v>
      </c>
      <c r="C108" s="16">
        <v>2</v>
      </c>
      <c r="D108" s="16">
        <v>11</v>
      </c>
      <c r="E108" s="17" t="s">
        <v>258</v>
      </c>
      <c r="F108" s="26" t="s">
        <v>407</v>
      </c>
      <c r="G108" s="18" t="s">
        <v>183</v>
      </c>
      <c r="H108" s="20">
        <v>5</v>
      </c>
      <c r="I108" s="20" t="s">
        <v>54</v>
      </c>
      <c r="J108" s="24">
        <f>115.53*2+115.97*3</f>
        <v>578.97</v>
      </c>
      <c r="K108" s="17" t="s">
        <v>408</v>
      </c>
      <c r="L108" s="27" t="s">
        <v>339</v>
      </c>
    </row>
    <row r="109" s="1" customFormat="1" ht="30" customHeight="1" spans="1:12">
      <c r="A109" s="15"/>
      <c r="B109" s="16"/>
      <c r="C109" s="16"/>
      <c r="D109" s="16"/>
      <c r="E109" s="17" t="s">
        <v>409</v>
      </c>
      <c r="F109" s="26" t="s">
        <v>410</v>
      </c>
      <c r="G109" s="18" t="s">
        <v>101</v>
      </c>
      <c r="H109" s="20">
        <v>6</v>
      </c>
      <c r="I109" s="20" t="s">
        <v>54</v>
      </c>
      <c r="J109" s="24">
        <f>115.53*3+115.97*3</f>
        <v>694.5</v>
      </c>
      <c r="K109" s="17" t="s">
        <v>411</v>
      </c>
      <c r="L109" s="17" t="s">
        <v>97</v>
      </c>
    </row>
    <row r="110" s="1" customFormat="1" ht="30" customHeight="1" spans="1:12">
      <c r="A110" s="15">
        <v>25</v>
      </c>
      <c r="B110" s="16" t="s">
        <v>412</v>
      </c>
      <c r="C110" s="16">
        <v>1</v>
      </c>
      <c r="D110" s="16">
        <v>12</v>
      </c>
      <c r="E110" s="17" t="s">
        <v>413</v>
      </c>
      <c r="F110" s="26" t="s">
        <v>414</v>
      </c>
      <c r="G110" s="18" t="s">
        <v>121</v>
      </c>
      <c r="H110" s="20">
        <v>12</v>
      </c>
      <c r="I110" s="20" t="s">
        <v>54</v>
      </c>
      <c r="J110" s="24">
        <f>115.53*9+115.97*3</f>
        <v>1387.68</v>
      </c>
      <c r="K110" s="17" t="s">
        <v>415</v>
      </c>
      <c r="L110" s="17" t="s">
        <v>416</v>
      </c>
    </row>
    <row r="111" s="1" customFormat="1" ht="30" customHeight="1" spans="1:12">
      <c r="A111" s="15">
        <v>26</v>
      </c>
      <c r="B111" s="16" t="s">
        <v>417</v>
      </c>
      <c r="C111" s="16">
        <v>1</v>
      </c>
      <c r="D111" s="16">
        <v>1</v>
      </c>
      <c r="E111" s="17" t="s">
        <v>418</v>
      </c>
      <c r="F111" s="17" t="s">
        <v>419</v>
      </c>
      <c r="G111" s="18" t="s">
        <v>420</v>
      </c>
      <c r="H111" s="20">
        <v>1</v>
      </c>
      <c r="I111" s="20">
        <v>6581</v>
      </c>
      <c r="J111" s="24">
        <f>169.46*1</f>
        <v>169.46</v>
      </c>
      <c r="K111" s="17" t="s">
        <v>421</v>
      </c>
      <c r="L111" s="17" t="s">
        <v>83</v>
      </c>
    </row>
    <row r="112" s="1" customFormat="1" ht="30" customHeight="1" spans="1:12">
      <c r="A112" s="15">
        <v>27</v>
      </c>
      <c r="B112" s="16" t="s">
        <v>422</v>
      </c>
      <c r="C112" s="16">
        <v>4</v>
      </c>
      <c r="D112" s="16">
        <v>33</v>
      </c>
      <c r="E112" s="17" t="s">
        <v>423</v>
      </c>
      <c r="F112" s="17" t="s">
        <v>424</v>
      </c>
      <c r="G112" s="18" t="s">
        <v>121</v>
      </c>
      <c r="H112" s="20">
        <v>12</v>
      </c>
      <c r="I112" s="19" t="s">
        <v>425</v>
      </c>
      <c r="J112" s="24">
        <f>115.9*9+115.97*3</f>
        <v>1391.01</v>
      </c>
      <c r="K112" s="17" t="s">
        <v>426</v>
      </c>
      <c r="L112" s="17" t="s">
        <v>18</v>
      </c>
    </row>
    <row r="113" s="1" customFormat="1" ht="30" customHeight="1" spans="1:12">
      <c r="A113" s="15"/>
      <c r="B113" s="16"/>
      <c r="C113" s="16"/>
      <c r="D113" s="16"/>
      <c r="E113" s="17" t="s">
        <v>427</v>
      </c>
      <c r="F113" s="17" t="s">
        <v>428</v>
      </c>
      <c r="G113" s="18" t="s">
        <v>101</v>
      </c>
      <c r="H113" s="20">
        <v>6</v>
      </c>
      <c r="I113" s="19" t="s">
        <v>54</v>
      </c>
      <c r="J113" s="24">
        <f>115.53*3+115.97*3</f>
        <v>694.5</v>
      </c>
      <c r="K113" s="17" t="s">
        <v>429</v>
      </c>
      <c r="L113" s="17" t="s">
        <v>430</v>
      </c>
    </row>
    <row r="114" s="1" customFormat="1" ht="30" customHeight="1" spans="1:12">
      <c r="A114" s="15"/>
      <c r="B114" s="16"/>
      <c r="C114" s="16"/>
      <c r="D114" s="16"/>
      <c r="E114" s="17" t="s">
        <v>431</v>
      </c>
      <c r="F114" s="17" t="s">
        <v>432</v>
      </c>
      <c r="G114" s="18" t="s">
        <v>121</v>
      </c>
      <c r="H114" s="20">
        <v>12</v>
      </c>
      <c r="I114" s="19" t="s">
        <v>54</v>
      </c>
      <c r="J114" s="24">
        <f>115.53*9+115.97*3</f>
        <v>1387.68</v>
      </c>
      <c r="K114" s="17" t="s">
        <v>433</v>
      </c>
      <c r="L114" s="17" t="s">
        <v>18</v>
      </c>
    </row>
    <row r="115" s="1" customFormat="1" ht="30" customHeight="1" spans="1:12">
      <c r="A115" s="15"/>
      <c r="B115" s="16"/>
      <c r="C115" s="16"/>
      <c r="D115" s="16"/>
      <c r="E115" s="17" t="s">
        <v>434</v>
      </c>
      <c r="F115" s="17" t="s">
        <v>435</v>
      </c>
      <c r="G115" s="18" t="s">
        <v>87</v>
      </c>
      <c r="H115" s="20">
        <v>3</v>
      </c>
      <c r="I115" s="19">
        <v>4504</v>
      </c>
      <c r="J115" s="24">
        <f t="shared" ref="J115:J121" si="9">115.97*3</f>
        <v>347.91</v>
      </c>
      <c r="K115" s="17" t="s">
        <v>436</v>
      </c>
      <c r="L115" s="17" t="s">
        <v>73</v>
      </c>
    </row>
    <row r="116" s="1" customFormat="1" ht="30" customHeight="1" spans="1:12">
      <c r="A116" s="15">
        <v>28</v>
      </c>
      <c r="B116" s="16" t="s">
        <v>437</v>
      </c>
      <c r="C116" s="16">
        <v>1</v>
      </c>
      <c r="D116" s="16">
        <v>9</v>
      </c>
      <c r="E116" s="17" t="s">
        <v>438</v>
      </c>
      <c r="F116" s="17" t="s">
        <v>439</v>
      </c>
      <c r="G116" s="18" t="s">
        <v>283</v>
      </c>
      <c r="H116" s="15">
        <v>9</v>
      </c>
      <c r="I116" s="19" t="s">
        <v>54</v>
      </c>
      <c r="J116" s="24">
        <f>115.53*6+115.97*3</f>
        <v>1041.09</v>
      </c>
      <c r="K116" s="17" t="s">
        <v>440</v>
      </c>
      <c r="L116" s="17" t="s">
        <v>441</v>
      </c>
    </row>
    <row r="117" s="1" customFormat="1" ht="30" customHeight="1" spans="1:12">
      <c r="A117" s="15">
        <v>29</v>
      </c>
      <c r="B117" s="16" t="s">
        <v>442</v>
      </c>
      <c r="C117" s="16">
        <v>5</v>
      </c>
      <c r="D117" s="16">
        <v>15</v>
      </c>
      <c r="E117" s="17" t="s">
        <v>443</v>
      </c>
      <c r="F117" s="17" t="s">
        <v>444</v>
      </c>
      <c r="G117" s="18" t="s">
        <v>87</v>
      </c>
      <c r="H117" s="20">
        <v>3</v>
      </c>
      <c r="I117" s="19">
        <v>4504</v>
      </c>
      <c r="J117" s="24">
        <f t="shared" si="9"/>
        <v>347.91</v>
      </c>
      <c r="K117" s="17" t="s">
        <v>445</v>
      </c>
      <c r="L117" s="17" t="s">
        <v>73</v>
      </c>
    </row>
    <row r="118" s="1" customFormat="1" ht="30" customHeight="1" spans="1:12">
      <c r="A118" s="15"/>
      <c r="B118" s="16"/>
      <c r="C118" s="16"/>
      <c r="D118" s="16"/>
      <c r="E118" s="17" t="s">
        <v>446</v>
      </c>
      <c r="F118" s="17" t="s">
        <v>447</v>
      </c>
      <c r="G118" s="18" t="s">
        <v>87</v>
      </c>
      <c r="H118" s="20">
        <v>3</v>
      </c>
      <c r="I118" s="19">
        <v>4504</v>
      </c>
      <c r="J118" s="24">
        <f t="shared" si="9"/>
        <v>347.91</v>
      </c>
      <c r="K118" s="17" t="s">
        <v>448</v>
      </c>
      <c r="L118" s="17" t="s">
        <v>83</v>
      </c>
    </row>
    <row r="119" s="1" customFormat="1" ht="30" customHeight="1" spans="1:12">
      <c r="A119" s="15"/>
      <c r="B119" s="16"/>
      <c r="C119" s="16"/>
      <c r="D119" s="16"/>
      <c r="E119" s="17" t="s">
        <v>449</v>
      </c>
      <c r="F119" s="17" t="s">
        <v>450</v>
      </c>
      <c r="G119" s="18" t="s">
        <v>87</v>
      </c>
      <c r="H119" s="20">
        <v>3</v>
      </c>
      <c r="I119" s="19">
        <v>4504</v>
      </c>
      <c r="J119" s="24">
        <f t="shared" si="9"/>
        <v>347.91</v>
      </c>
      <c r="K119" s="17" t="s">
        <v>451</v>
      </c>
      <c r="L119" s="17" t="s">
        <v>452</v>
      </c>
    </row>
    <row r="120" s="1" customFormat="1" ht="30" customHeight="1" spans="1:12">
      <c r="A120" s="15"/>
      <c r="B120" s="16"/>
      <c r="C120" s="16"/>
      <c r="D120" s="16"/>
      <c r="E120" s="17" t="s">
        <v>453</v>
      </c>
      <c r="F120" s="17" t="s">
        <v>454</v>
      </c>
      <c r="G120" s="18" t="s">
        <v>87</v>
      </c>
      <c r="H120" s="20">
        <v>3</v>
      </c>
      <c r="I120" s="19">
        <v>4504</v>
      </c>
      <c r="J120" s="24">
        <f t="shared" si="9"/>
        <v>347.91</v>
      </c>
      <c r="K120" s="17" t="s">
        <v>455</v>
      </c>
      <c r="L120" s="17" t="s">
        <v>73</v>
      </c>
    </row>
    <row r="121" s="1" customFormat="1" ht="30" customHeight="1" spans="1:12">
      <c r="A121" s="15"/>
      <c r="B121" s="16"/>
      <c r="C121" s="16"/>
      <c r="D121" s="16"/>
      <c r="E121" s="17" t="s">
        <v>456</v>
      </c>
      <c r="F121" s="17" t="s">
        <v>457</v>
      </c>
      <c r="G121" s="18" t="s">
        <v>87</v>
      </c>
      <c r="H121" s="20">
        <v>3</v>
      </c>
      <c r="I121" s="19">
        <v>4504</v>
      </c>
      <c r="J121" s="24">
        <f t="shared" si="9"/>
        <v>347.91</v>
      </c>
      <c r="K121" s="17" t="s">
        <v>458</v>
      </c>
      <c r="L121" s="17" t="s">
        <v>73</v>
      </c>
    </row>
    <row r="122" s="1" customFormat="1" ht="30" customHeight="1" spans="1:12">
      <c r="A122" s="15">
        <v>30</v>
      </c>
      <c r="B122" s="16" t="s">
        <v>459</v>
      </c>
      <c r="C122" s="16">
        <v>2</v>
      </c>
      <c r="D122" s="16">
        <v>17</v>
      </c>
      <c r="E122" s="17" t="s">
        <v>460</v>
      </c>
      <c r="F122" s="17" t="s">
        <v>461</v>
      </c>
      <c r="G122" s="18" t="s">
        <v>183</v>
      </c>
      <c r="H122" s="15">
        <v>5</v>
      </c>
      <c r="I122" s="19" t="s">
        <v>54</v>
      </c>
      <c r="J122" s="24">
        <f>115.53*2+115.97*3</f>
        <v>578.97</v>
      </c>
      <c r="K122" s="17" t="s">
        <v>462</v>
      </c>
      <c r="L122" s="17" t="s">
        <v>323</v>
      </c>
    </row>
    <row r="123" s="1" customFormat="1" ht="30" customHeight="1" spans="1:12">
      <c r="A123" s="15"/>
      <c r="B123" s="16"/>
      <c r="C123" s="16"/>
      <c r="D123" s="16"/>
      <c r="E123" s="17" t="s">
        <v>463</v>
      </c>
      <c r="F123" s="17" t="s">
        <v>464</v>
      </c>
      <c r="G123" s="18" t="s">
        <v>121</v>
      </c>
      <c r="H123" s="20">
        <v>12</v>
      </c>
      <c r="I123" s="19" t="s">
        <v>54</v>
      </c>
      <c r="J123" s="24">
        <f>115.53*9+115.97*3</f>
        <v>1387.68</v>
      </c>
      <c r="K123" s="17" t="s">
        <v>465</v>
      </c>
      <c r="L123" s="17" t="s">
        <v>138</v>
      </c>
    </row>
    <row r="124" s="1" customFormat="1" ht="30" customHeight="1" spans="1:12">
      <c r="A124" s="15">
        <v>31</v>
      </c>
      <c r="B124" s="16" t="s">
        <v>466</v>
      </c>
      <c r="C124" s="16">
        <v>1</v>
      </c>
      <c r="D124" s="16">
        <v>4</v>
      </c>
      <c r="E124" s="17" t="s">
        <v>467</v>
      </c>
      <c r="F124" s="17" t="s">
        <v>468</v>
      </c>
      <c r="G124" s="18" t="s">
        <v>469</v>
      </c>
      <c r="H124" s="20">
        <v>4</v>
      </c>
      <c r="I124" s="19" t="s">
        <v>54</v>
      </c>
      <c r="J124" s="24">
        <f>115.53*3+115.97*1</f>
        <v>462.56</v>
      </c>
      <c r="K124" s="17" t="s">
        <v>470</v>
      </c>
      <c r="L124" s="17" t="s">
        <v>23</v>
      </c>
    </row>
    <row r="125" s="1" customFormat="1" ht="30" customHeight="1" spans="1:12">
      <c r="A125" s="15">
        <v>32</v>
      </c>
      <c r="B125" s="16" t="s">
        <v>471</v>
      </c>
      <c r="C125" s="16">
        <v>1</v>
      </c>
      <c r="D125" s="16">
        <v>2</v>
      </c>
      <c r="E125" s="17" t="s">
        <v>472</v>
      </c>
      <c r="F125" s="19" t="s">
        <v>473</v>
      </c>
      <c r="G125" s="18" t="s">
        <v>16</v>
      </c>
      <c r="H125" s="20">
        <v>2</v>
      </c>
      <c r="I125" s="19">
        <v>4504</v>
      </c>
      <c r="J125" s="24">
        <f>115.97*2</f>
        <v>231.94</v>
      </c>
      <c r="K125" s="17" t="s">
        <v>474</v>
      </c>
      <c r="L125" s="17" t="s">
        <v>145</v>
      </c>
    </row>
    <row r="126" s="1" customFormat="1" ht="30" customHeight="1" spans="1:12">
      <c r="A126" s="15">
        <v>33</v>
      </c>
      <c r="B126" s="16" t="s">
        <v>475</v>
      </c>
      <c r="C126" s="16">
        <v>3</v>
      </c>
      <c r="D126" s="16">
        <v>20</v>
      </c>
      <c r="E126" s="17" t="s">
        <v>476</v>
      </c>
      <c r="F126" s="17" t="s">
        <v>477</v>
      </c>
      <c r="G126" s="18" t="s">
        <v>321</v>
      </c>
      <c r="H126" s="20">
        <v>8</v>
      </c>
      <c r="I126" s="19" t="s">
        <v>54</v>
      </c>
      <c r="J126" s="24">
        <f>115.53*5+115.97*3</f>
        <v>925.56</v>
      </c>
      <c r="K126" s="17" t="s">
        <v>478</v>
      </c>
      <c r="L126" s="17" t="s">
        <v>138</v>
      </c>
    </row>
    <row r="127" s="1" customFormat="1" ht="30" customHeight="1" spans="1:12">
      <c r="A127" s="15"/>
      <c r="B127" s="16"/>
      <c r="C127" s="16"/>
      <c r="D127" s="16"/>
      <c r="E127" s="17" t="s">
        <v>119</v>
      </c>
      <c r="F127" s="17" t="s">
        <v>479</v>
      </c>
      <c r="G127" s="18" t="s">
        <v>480</v>
      </c>
      <c r="H127" s="20">
        <v>6</v>
      </c>
      <c r="I127" s="19" t="s">
        <v>54</v>
      </c>
      <c r="J127" s="24">
        <f>115.53*4+115.97*2</f>
        <v>694.06</v>
      </c>
      <c r="K127" s="17" t="s">
        <v>481</v>
      </c>
      <c r="L127" s="17" t="s">
        <v>18</v>
      </c>
    </row>
    <row r="128" s="1" customFormat="1" ht="30" customHeight="1" spans="1:12">
      <c r="A128" s="15"/>
      <c r="B128" s="16"/>
      <c r="C128" s="16"/>
      <c r="D128" s="16"/>
      <c r="E128" s="17" t="s">
        <v>482</v>
      </c>
      <c r="F128" s="17" t="s">
        <v>483</v>
      </c>
      <c r="G128" s="18" t="s">
        <v>101</v>
      </c>
      <c r="H128" s="15">
        <v>6</v>
      </c>
      <c r="I128" s="19" t="s">
        <v>54</v>
      </c>
      <c r="J128" s="24">
        <f>115.53*3+115.97*3</f>
        <v>694.5</v>
      </c>
      <c r="K128" s="17" t="s">
        <v>484</v>
      </c>
      <c r="L128" s="17" t="s">
        <v>485</v>
      </c>
    </row>
    <row r="129" s="1" customFormat="1" ht="30" customHeight="1" spans="1:12">
      <c r="A129" s="15">
        <v>34</v>
      </c>
      <c r="B129" s="16" t="s">
        <v>486</v>
      </c>
      <c r="C129" s="16">
        <v>1</v>
      </c>
      <c r="D129" s="16">
        <v>10</v>
      </c>
      <c r="E129" s="17" t="s">
        <v>487</v>
      </c>
      <c r="F129" s="17" t="s">
        <v>488</v>
      </c>
      <c r="G129" s="18" t="s">
        <v>107</v>
      </c>
      <c r="H129" s="15">
        <v>10</v>
      </c>
      <c r="I129" s="19" t="s">
        <v>54</v>
      </c>
      <c r="J129" s="24">
        <f>115.53*7+115.97*3</f>
        <v>1156.62</v>
      </c>
      <c r="K129" s="17" t="s">
        <v>489</v>
      </c>
      <c r="L129" s="17" t="s">
        <v>310</v>
      </c>
    </row>
    <row r="130" s="1" customFormat="1" ht="30" customHeight="1" spans="1:12">
      <c r="A130" s="15">
        <v>35</v>
      </c>
      <c r="B130" s="16" t="s">
        <v>490</v>
      </c>
      <c r="C130" s="16">
        <v>3</v>
      </c>
      <c r="D130" s="16">
        <v>18</v>
      </c>
      <c r="E130" s="17" t="s">
        <v>491</v>
      </c>
      <c r="F130" s="17" t="s">
        <v>492</v>
      </c>
      <c r="G130" s="18" t="s">
        <v>121</v>
      </c>
      <c r="H130" s="20">
        <v>12</v>
      </c>
      <c r="I130" s="19" t="s">
        <v>54</v>
      </c>
      <c r="J130" s="24">
        <f>115.53*9+115.97*3</f>
        <v>1387.68</v>
      </c>
      <c r="K130" s="17" t="s">
        <v>493</v>
      </c>
      <c r="L130" s="17" t="s">
        <v>392</v>
      </c>
    </row>
    <row r="131" s="1" customFormat="1" ht="30" customHeight="1" spans="1:12">
      <c r="A131" s="15"/>
      <c r="B131" s="16"/>
      <c r="C131" s="16"/>
      <c r="D131" s="16"/>
      <c r="E131" s="17" t="s">
        <v>494</v>
      </c>
      <c r="F131" s="17" t="s">
        <v>495</v>
      </c>
      <c r="G131" s="18" t="s">
        <v>87</v>
      </c>
      <c r="H131" s="20">
        <v>3</v>
      </c>
      <c r="I131" s="19">
        <v>4504</v>
      </c>
      <c r="J131" s="24">
        <f>115.97*3</f>
        <v>347.91</v>
      </c>
      <c r="K131" s="17" t="s">
        <v>496</v>
      </c>
      <c r="L131" s="17" t="s">
        <v>497</v>
      </c>
    </row>
    <row r="132" s="1" customFormat="1" ht="30" customHeight="1" spans="1:12">
      <c r="A132" s="15"/>
      <c r="B132" s="16"/>
      <c r="C132" s="16"/>
      <c r="D132" s="16"/>
      <c r="E132" s="17" t="s">
        <v>498</v>
      </c>
      <c r="F132" s="17" t="s">
        <v>499</v>
      </c>
      <c r="G132" s="18" t="s">
        <v>87</v>
      </c>
      <c r="H132" s="20">
        <v>3</v>
      </c>
      <c r="I132" s="19">
        <v>4504</v>
      </c>
      <c r="J132" s="24">
        <f>115.97*3</f>
        <v>347.91</v>
      </c>
      <c r="K132" s="17" t="s">
        <v>500</v>
      </c>
      <c r="L132" s="17" t="s">
        <v>501</v>
      </c>
    </row>
    <row r="133" s="1" customFormat="1" ht="30" customHeight="1" spans="1:12">
      <c r="A133" s="15">
        <v>36</v>
      </c>
      <c r="B133" s="16" t="s">
        <v>502</v>
      </c>
      <c r="C133" s="16">
        <v>1</v>
      </c>
      <c r="D133" s="16">
        <v>10</v>
      </c>
      <c r="E133" s="17" t="s">
        <v>503</v>
      </c>
      <c r="F133" s="17" t="s">
        <v>504</v>
      </c>
      <c r="G133" s="18" t="s">
        <v>107</v>
      </c>
      <c r="H133" s="15">
        <v>10</v>
      </c>
      <c r="I133" s="19" t="s">
        <v>54</v>
      </c>
      <c r="J133" s="24">
        <f>115.53*7+115.97*3</f>
        <v>1156.62</v>
      </c>
      <c r="K133" s="17" t="s">
        <v>505</v>
      </c>
      <c r="L133" s="17" t="s">
        <v>97</v>
      </c>
    </row>
    <row r="134" s="1" customFormat="1" ht="30" customHeight="1" spans="1:12">
      <c r="A134" s="15" t="s">
        <v>506</v>
      </c>
      <c r="B134" s="13"/>
      <c r="C134" s="13">
        <f>SUM(C6:C133)</f>
        <v>128</v>
      </c>
      <c r="D134" s="13">
        <f>SUM(D6:D133)</f>
        <v>747</v>
      </c>
      <c r="E134" s="17"/>
      <c r="F134" s="28"/>
      <c r="G134" s="15"/>
      <c r="H134" s="13">
        <f>SUM(H6:H133)</f>
        <v>747</v>
      </c>
      <c r="I134" s="29"/>
      <c r="J134" s="13">
        <f>SUM(J6:J133)</f>
        <v>87787.95</v>
      </c>
      <c r="K134" s="30"/>
      <c r="L134" s="31"/>
    </row>
    <row r="135" s="1" customFormat="1" spans="1:12">
      <c r="A135" s="2"/>
      <c r="B135" s="4"/>
      <c r="C135" s="5"/>
      <c r="D135" s="5"/>
      <c r="E135" s="6"/>
      <c r="F135" s="2"/>
      <c r="G135" s="2"/>
      <c r="H135" s="2"/>
      <c r="I135" s="7"/>
      <c r="J135" s="8"/>
      <c r="L135" s="9"/>
    </row>
  </sheetData>
  <mergeCells count="91">
    <mergeCell ref="A2:L2"/>
    <mergeCell ref="K3:L3"/>
    <mergeCell ref="A134:B134"/>
    <mergeCell ref="A4:A5"/>
    <mergeCell ref="A7:A13"/>
    <mergeCell ref="A15:A16"/>
    <mergeCell ref="A17:A22"/>
    <mergeCell ref="A23:A24"/>
    <mergeCell ref="A27:A29"/>
    <mergeCell ref="A30:A32"/>
    <mergeCell ref="A33:A36"/>
    <mergeCell ref="A38:A59"/>
    <mergeCell ref="A60:A76"/>
    <mergeCell ref="A78:A80"/>
    <mergeCell ref="A82:A83"/>
    <mergeCell ref="A84:A102"/>
    <mergeCell ref="A106:A107"/>
    <mergeCell ref="A108:A109"/>
    <mergeCell ref="A112:A115"/>
    <mergeCell ref="A117:A121"/>
    <mergeCell ref="A122:A123"/>
    <mergeCell ref="A126:A128"/>
    <mergeCell ref="A130:A132"/>
    <mergeCell ref="B4:B5"/>
    <mergeCell ref="B7:B13"/>
    <mergeCell ref="B15:B16"/>
    <mergeCell ref="B17:B22"/>
    <mergeCell ref="B23:B24"/>
    <mergeCell ref="B27:B29"/>
    <mergeCell ref="B30:B32"/>
    <mergeCell ref="B33:B36"/>
    <mergeCell ref="B38:B59"/>
    <mergeCell ref="B60:B76"/>
    <mergeCell ref="B78:B80"/>
    <mergeCell ref="B82:B83"/>
    <mergeCell ref="B84:B102"/>
    <mergeCell ref="B106:B107"/>
    <mergeCell ref="B108:B109"/>
    <mergeCell ref="B112:B115"/>
    <mergeCell ref="B117:B121"/>
    <mergeCell ref="B122:B123"/>
    <mergeCell ref="B126:B128"/>
    <mergeCell ref="B130:B132"/>
    <mergeCell ref="C4:C5"/>
    <mergeCell ref="C7:C13"/>
    <mergeCell ref="C15:C16"/>
    <mergeCell ref="C17:C22"/>
    <mergeCell ref="C23:C24"/>
    <mergeCell ref="C27:C29"/>
    <mergeCell ref="C30:C32"/>
    <mergeCell ref="C33:C36"/>
    <mergeCell ref="C38:C59"/>
    <mergeCell ref="C60:C76"/>
    <mergeCell ref="C78:C80"/>
    <mergeCell ref="C82:C83"/>
    <mergeCell ref="C84:C102"/>
    <mergeCell ref="C106:C107"/>
    <mergeCell ref="C108:C109"/>
    <mergeCell ref="C112:C115"/>
    <mergeCell ref="C117:C121"/>
    <mergeCell ref="C122:C123"/>
    <mergeCell ref="C126:C128"/>
    <mergeCell ref="C130:C132"/>
    <mergeCell ref="D4:D5"/>
    <mergeCell ref="D7:D13"/>
    <mergeCell ref="D15:D16"/>
    <mergeCell ref="D17:D22"/>
    <mergeCell ref="D23:D24"/>
    <mergeCell ref="D27:D29"/>
    <mergeCell ref="D30:D32"/>
    <mergeCell ref="D33:D36"/>
    <mergeCell ref="D38:D59"/>
    <mergeCell ref="D60:D76"/>
    <mergeCell ref="D78:D80"/>
    <mergeCell ref="D82:D83"/>
    <mergeCell ref="D84:D102"/>
    <mergeCell ref="D106:D107"/>
    <mergeCell ref="D108:D109"/>
    <mergeCell ref="D112:D115"/>
    <mergeCell ref="D117:D121"/>
    <mergeCell ref="D122:D123"/>
    <mergeCell ref="D126:D128"/>
    <mergeCell ref="D130:D132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F77">
    <cfRule type="duplicateValues" dxfId="0" priority="5"/>
  </conditionalFormatting>
  <conditionalFormatting sqref="F88">
    <cfRule type="duplicateValues" dxfId="0" priority="3"/>
  </conditionalFormatting>
  <conditionalFormatting sqref="F103:F104">
    <cfRule type="duplicateValues" dxfId="0" priority="2"/>
  </conditionalFormatting>
  <conditionalFormatting sqref="F126:F127">
    <cfRule type="duplicateValues" dxfId="0" priority="1"/>
  </conditionalFormatting>
  <conditionalFormatting sqref="F84:F87 F108:F115 F89:F102">
    <cfRule type="duplicateValues" dxfId="0" priority="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2026-02-04T02:19:00Z</dcterms:created>
  <dcterms:modified xsi:type="dcterms:W3CDTF">2026-02-04T03:16:22Z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330DDF8D3EA246629072D0F03F0EBD78</vt:lpwstr>
  </property>
  <property fmtid="{D5CDD505-2E9C-101B-9397-08002B2CF9AE}" pid="3" name="KSOProductBuildVer">
    <vt:lpwstr>2052-11.8.2.12094</vt:lpwstr>
  </property>
</Properties>
</file>