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<sst xmlns="http://schemas.openxmlformats.org/spreadsheetml/2006/main" count="526" uniqueCount="333">
  <si>
    <t>2021年下半年高校毕业生社保补贴明细表</t>
  </si>
  <si>
    <t>序号</t>
  </si>
  <si>
    <t>单位名称</t>
  </si>
  <si>
    <t>人数</t>
  </si>
  <si>
    <t>月份</t>
  </si>
  <si>
    <t>身份证号</t>
  </si>
  <si>
    <t>姓名</t>
  </si>
  <si>
    <t>对应所属月份</t>
  </si>
  <si>
    <t>享受月数</t>
  </si>
  <si>
    <t>缴费基数</t>
  </si>
  <si>
    <t>社保补贴金额</t>
  </si>
  <si>
    <t xml:space="preserve"> 淄博周村信誉楼百货有限公司</t>
  </si>
  <si>
    <t>371202﹡﹡﹡﹡﹡﹡﹡﹡0342</t>
  </si>
  <si>
    <t>张文</t>
  </si>
  <si>
    <t>6-8</t>
  </si>
  <si>
    <t>4544</t>
  </si>
  <si>
    <t>370306﹡﹡﹡﹡﹡﹡﹡﹡1527</t>
  </si>
  <si>
    <t>张泽汇</t>
  </si>
  <si>
    <t>6-9</t>
  </si>
  <si>
    <t>4138</t>
  </si>
  <si>
    <t>370306﹡﹡﹡﹡﹡﹡﹡﹡2025</t>
  </si>
  <si>
    <t>赵显力</t>
  </si>
  <si>
    <t>4200</t>
  </si>
  <si>
    <t>370306﹡﹡﹡﹡﹡﹡﹡﹡0549</t>
  </si>
  <si>
    <t>刘慧莹</t>
  </si>
  <si>
    <t>4035</t>
  </si>
  <si>
    <t>372330﹡﹡﹡﹡﹡﹡﹡﹡6654</t>
  </si>
  <si>
    <t>郭其帅</t>
  </si>
  <si>
    <t>3900</t>
  </si>
  <si>
    <t>130983﹡﹡﹡﹡﹡﹡﹡﹡5019</t>
  </si>
  <si>
    <t>刘佳明</t>
  </si>
  <si>
    <t>4299</t>
  </si>
  <si>
    <t>132930﹡﹡﹡﹡﹡﹡﹡﹡3719</t>
  </si>
  <si>
    <t>李向儒</t>
  </si>
  <si>
    <t>4181</t>
  </si>
  <si>
    <t>370306﹡﹡﹡﹡﹡﹡﹡﹡1512</t>
  </si>
  <si>
    <t>李彬</t>
  </si>
  <si>
    <t>4227</t>
  </si>
  <si>
    <t>370306﹡﹡﹡﹡﹡﹡﹡﹡3040</t>
  </si>
  <si>
    <t>朱昱筱</t>
  </si>
  <si>
    <t>3904</t>
  </si>
  <si>
    <t>370323﹡﹡﹡﹡﹡﹡﹡﹡3029</t>
  </si>
  <si>
    <t>杨洪菊</t>
  </si>
  <si>
    <t>3982</t>
  </si>
  <si>
    <t>370306﹡﹡﹡﹡﹡﹡﹡﹡3520</t>
  </si>
  <si>
    <t>丁玺婷</t>
  </si>
  <si>
    <t>370306﹡﹡﹡﹡﹡﹡﹡﹡1016</t>
  </si>
  <si>
    <t>成洪祥</t>
  </si>
  <si>
    <t>3746</t>
  </si>
  <si>
    <t>371202﹡﹡﹡﹡﹡﹡﹡﹡7745</t>
  </si>
  <si>
    <t>刘婧</t>
  </si>
  <si>
    <t>370306﹡﹡﹡﹡﹡﹡﹡﹡3928</t>
  </si>
  <si>
    <t>于赟</t>
  </si>
  <si>
    <t>7-9</t>
  </si>
  <si>
    <t>370306﹡﹡﹡﹡﹡﹡﹡﹡1048</t>
  </si>
  <si>
    <t>任涵钰</t>
  </si>
  <si>
    <t>370306﹡﹡﹡﹡﹡﹡﹡﹡1043</t>
  </si>
  <si>
    <t>张鑫钰</t>
  </si>
  <si>
    <t>370306﹡﹡﹡﹡﹡﹡﹡﹡0527</t>
  </si>
  <si>
    <t>李晴</t>
  </si>
  <si>
    <t>8-9</t>
  </si>
  <si>
    <t>370306﹡﹡﹡﹡﹡﹡﹡﹡6725</t>
  </si>
  <si>
    <t>李凤钰</t>
  </si>
  <si>
    <t>370306﹡﹡﹡﹡﹡﹡﹡﹡3016</t>
  </si>
  <si>
    <t>张业鸿</t>
  </si>
  <si>
    <t>370306﹡﹡﹡﹡﹡﹡﹡﹡1529</t>
  </si>
  <si>
    <t>谢文慧</t>
  </si>
  <si>
    <t>370306﹡﹡﹡﹡﹡﹡﹡﹡1010</t>
  </si>
  <si>
    <t>燕鑫</t>
  </si>
  <si>
    <t>370306﹡﹡﹡﹡﹡﹡﹡﹡3036</t>
  </si>
  <si>
    <t>张鑫铭</t>
  </si>
  <si>
    <t>372330﹡﹡﹡﹡﹡﹡﹡﹡1566</t>
  </si>
  <si>
    <t>李天骄</t>
  </si>
  <si>
    <t>徐颍鑫</t>
  </si>
  <si>
    <t>370306﹡﹡﹡﹡﹡﹡﹡﹡1511</t>
  </si>
  <si>
    <t>樊兴源</t>
  </si>
  <si>
    <t>610526﹡﹡﹡﹡﹡﹡﹡﹡4024</t>
  </si>
  <si>
    <t>许婉娇</t>
  </si>
  <si>
    <t>370982﹡﹡﹡﹡﹡﹡﹡﹡2279</t>
  </si>
  <si>
    <t>高杨</t>
  </si>
  <si>
    <t>370306﹡﹡﹡﹡﹡﹡﹡﹡2042</t>
  </si>
  <si>
    <t>石丹阳</t>
  </si>
  <si>
    <t>370306﹡﹡﹡﹡﹡﹡﹡﹡4715</t>
  </si>
  <si>
    <t>刘鑫铭</t>
  </si>
  <si>
    <t>370302﹡﹡﹡﹡﹡﹡﹡﹡6324</t>
  </si>
  <si>
    <t>王晓烨</t>
  </si>
  <si>
    <t>370306﹡﹡﹡﹡﹡﹡﹡﹡1027</t>
  </si>
  <si>
    <t>祁鑫洋</t>
  </si>
  <si>
    <t>370322﹡﹡﹡﹡﹡﹡﹡﹡4920</t>
  </si>
  <si>
    <t>石梦蝶</t>
  </si>
  <si>
    <t>370306﹡﹡﹡﹡﹡﹡﹡﹡6016</t>
  </si>
  <si>
    <t>王新明</t>
  </si>
  <si>
    <t>370306﹡﹡﹡﹡﹡﹡﹡﹡1015</t>
  </si>
  <si>
    <t>阎世豪</t>
  </si>
  <si>
    <t>370323﹡﹡﹡﹡﹡﹡﹡﹡0823</t>
  </si>
  <si>
    <t>王金芝</t>
  </si>
  <si>
    <t>370306﹡﹡﹡﹡﹡﹡﹡﹡2024</t>
  </si>
  <si>
    <t>房秀龙</t>
  </si>
  <si>
    <t>370306﹡﹡﹡﹡﹡﹡﹡﹡1028</t>
  </si>
  <si>
    <t>刘佳琪</t>
  </si>
  <si>
    <t>9</t>
  </si>
  <si>
    <t>370306﹡﹡﹡﹡﹡﹡﹡﹡1020</t>
  </si>
  <si>
    <t>韩文秀</t>
  </si>
  <si>
    <t>130421﹡﹡﹡﹡﹡﹡﹡﹡6049</t>
  </si>
  <si>
    <t>程新雨</t>
  </si>
  <si>
    <t>370306﹡﹡﹡﹡﹡﹡﹡﹡0022</t>
  </si>
  <si>
    <t>王君茹</t>
  </si>
  <si>
    <t>341226﹡﹡﹡﹡﹡﹡﹡﹡0488</t>
  </si>
  <si>
    <t>吴瑞静</t>
  </si>
  <si>
    <t xml:space="preserve">淄博绿芸堂中医医院  </t>
  </si>
  <si>
    <t>370306﹡﹡﹡﹡﹡﹡﹡﹡352X</t>
  </si>
  <si>
    <t>解欣颐</t>
  </si>
  <si>
    <t>371626﹡﹡﹡﹡﹡﹡﹡﹡1084</t>
  </si>
  <si>
    <t>辛蕾</t>
  </si>
  <si>
    <t>370306﹡﹡﹡﹡﹡﹡﹡﹡0566</t>
  </si>
  <si>
    <t>沈玉杰</t>
  </si>
  <si>
    <t>山东鑫诚信电子科技有限公司</t>
  </si>
  <si>
    <t>370304﹡﹡﹡﹡﹡﹡﹡﹡1928</t>
  </si>
  <si>
    <t>马向萍</t>
  </si>
  <si>
    <t>5-8</t>
  </si>
  <si>
    <t>370303﹡﹡﹡﹡﹡﹡﹡﹡281X</t>
  </si>
  <si>
    <t>杨梓昱</t>
  </si>
  <si>
    <t>370503﹡﹡﹡﹡﹡﹡﹡﹡221X</t>
  </si>
  <si>
    <t>赵至杰</t>
  </si>
  <si>
    <t>370304﹡﹡﹡﹡﹡﹡﹡﹡0014</t>
  </si>
  <si>
    <t>黄磊</t>
  </si>
  <si>
    <t>372328﹡﹡﹡﹡﹡﹡﹡﹡0615</t>
  </si>
  <si>
    <t>曹峰彬</t>
  </si>
  <si>
    <t>5-7</t>
  </si>
  <si>
    <t>370302﹡﹡﹡﹡﹡﹡﹡﹡5154</t>
  </si>
  <si>
    <t>孟达</t>
  </si>
  <si>
    <t>山东鑫永特环保科技有限公司</t>
  </si>
  <si>
    <t>370306﹡﹡﹡﹡﹡﹡﹡﹡2510</t>
  </si>
  <si>
    <t>韩树仁</t>
  </si>
  <si>
    <t>山东周村烧饼有限公司</t>
  </si>
  <si>
    <t>370306﹡﹡﹡﹡﹡﹡﹡﹡0028</t>
  </si>
  <si>
    <t>王雨</t>
  </si>
  <si>
    <t>5</t>
  </si>
  <si>
    <t>371581﹡﹡﹡﹡﹡﹡﹡﹡3111</t>
  </si>
  <si>
    <t>孙广浩</t>
  </si>
  <si>
    <t>5-9</t>
  </si>
  <si>
    <t>淄博周村宾馆有限公司</t>
  </si>
  <si>
    <t>370306﹡﹡﹡﹡﹡﹡﹡﹡1038</t>
  </si>
  <si>
    <t>王鹏</t>
  </si>
  <si>
    <t>淄博晨启电子有限公司</t>
  </si>
  <si>
    <t>370306﹡﹡﹡﹡﹡﹡﹡﹡2512</t>
  </si>
  <si>
    <t>李昊天</t>
  </si>
  <si>
    <t>370306﹡﹡﹡﹡﹡﹡﹡﹡2051</t>
  </si>
  <si>
    <t>崔国冲</t>
  </si>
  <si>
    <t>淄博海右文化传播有限公司</t>
  </si>
  <si>
    <t>370306﹡﹡﹡﹡﹡﹡﹡﹡2045</t>
  </si>
  <si>
    <t>樊兴煜</t>
  </si>
  <si>
    <t>5-6</t>
  </si>
  <si>
    <t>淄博安泽特种气体有限公司</t>
  </si>
  <si>
    <t>370306﹡﹡﹡﹡﹡﹡﹡﹡0519</t>
  </si>
  <si>
    <t>孟明哲</t>
  </si>
  <si>
    <t>370302﹡﹡﹡﹡﹡﹡﹡﹡634X</t>
  </si>
  <si>
    <t>吕金平</t>
  </si>
  <si>
    <t>4266</t>
  </si>
  <si>
    <t>淄博舒驿餐饮服务有限公司</t>
  </si>
  <si>
    <t>370306﹡﹡﹡﹡﹡﹡﹡﹡4724</t>
  </si>
  <si>
    <t>庞美辰</t>
  </si>
  <si>
    <t>3860</t>
  </si>
  <si>
    <t xml:space="preserve">北京安信科创软件有限公司淄博分公司 </t>
  </si>
  <si>
    <t>370304﹡﹡﹡﹡﹡﹡﹡﹡1910</t>
  </si>
  <si>
    <t>邵佳豪</t>
  </si>
  <si>
    <t xml:space="preserve">山东泛智智能科技有限公司  </t>
  </si>
  <si>
    <t>370306﹡﹡﹡﹡﹡﹡﹡﹡3511</t>
  </si>
  <si>
    <t>张锟</t>
  </si>
  <si>
    <t>370303﹡﹡﹡﹡﹡﹡﹡﹡601X</t>
  </si>
  <si>
    <t>战承鹏</t>
  </si>
  <si>
    <t>淄博宏新模具有限公司</t>
  </si>
  <si>
    <t>372330﹡﹡﹡﹡﹡﹡﹡﹡3312</t>
  </si>
  <si>
    <t>张鹏泽</t>
  </si>
  <si>
    <t>碧桂园生活服务集团股份有限公司淄博分公司</t>
  </si>
  <si>
    <t>370322﹡﹡﹡﹡﹡﹡﹡﹡1318</t>
  </si>
  <si>
    <t>宫涛</t>
  </si>
  <si>
    <t>山东圣泉鼎铸三维模具科技有限公司</t>
  </si>
  <si>
    <t>370306﹡﹡﹡﹡﹡﹡﹡﹡1520</t>
  </si>
  <si>
    <t>沈佳琦</t>
  </si>
  <si>
    <t>3457</t>
  </si>
  <si>
    <t>370181﹡﹡﹡﹡﹡﹡﹡﹡585X</t>
  </si>
  <si>
    <t>陈明星</t>
  </si>
  <si>
    <t>370283﹡﹡﹡﹡﹡﹡﹡﹡5212</t>
  </si>
  <si>
    <t>赵子锟</t>
  </si>
  <si>
    <t>370306﹡﹡﹡﹡﹡﹡﹡﹡0521</t>
  </si>
  <si>
    <t>董芳辰</t>
  </si>
  <si>
    <t>淄博市周村瀚华培训学校</t>
  </si>
  <si>
    <t>370306﹡﹡﹡﹡﹡﹡﹡﹡4710</t>
  </si>
  <si>
    <t>李传杰</t>
  </si>
  <si>
    <t>230811﹡﹡﹡﹡﹡﹡﹡﹡3814</t>
  </si>
  <si>
    <t>王永绪</t>
  </si>
  <si>
    <t xml:space="preserve">淄博周村巨人教育培训学校有限公司  </t>
  </si>
  <si>
    <t>370521﹡﹡﹡﹡﹡﹡﹡﹡4026</t>
  </si>
  <si>
    <t>李佳萌</t>
  </si>
  <si>
    <t>山东乐满地微生物科技有限公司</t>
  </si>
  <si>
    <t>370303﹡﹡﹡﹡﹡﹡﹡﹡0618</t>
  </si>
  <si>
    <t>张金炫</t>
  </si>
  <si>
    <t>山东润义金新材料科技股份有限公司</t>
  </si>
  <si>
    <t>370302﹡﹡﹡﹡﹡﹡﹡﹡6020</t>
  </si>
  <si>
    <t>赵文静</t>
  </si>
  <si>
    <t>山东淄城建设工程有限公司</t>
  </si>
  <si>
    <t>371323﹡﹡﹡﹡﹡﹡﹡﹡4621</t>
  </si>
  <si>
    <t>胡乃荣</t>
  </si>
  <si>
    <t>10</t>
  </si>
  <si>
    <t>山东新景机械有限公司</t>
  </si>
  <si>
    <t>370306﹡﹡﹡﹡﹡﹡﹡﹡0511</t>
  </si>
  <si>
    <t>周健捷</t>
  </si>
  <si>
    <t>372330﹡﹡﹡﹡﹡﹡﹡﹡1514</t>
  </si>
  <si>
    <t>路国庆</t>
  </si>
  <si>
    <t>370302﹡﹡﹡﹡﹡﹡﹡﹡691X</t>
  </si>
  <si>
    <t>陈庭愈</t>
  </si>
  <si>
    <t>370306﹡﹡﹡﹡﹡﹡﹡﹡2010</t>
  </si>
  <si>
    <t>李嘉璇</t>
  </si>
  <si>
    <t>370306﹡﹡﹡﹡﹡﹡﹡﹡562X</t>
  </si>
  <si>
    <t>吕梦莹</t>
  </si>
  <si>
    <t>370302﹡﹡﹡﹡﹡﹡﹡﹡2914</t>
  </si>
  <si>
    <t>陈金泽</t>
  </si>
  <si>
    <t>370302﹡﹡﹡﹡﹡﹡﹡﹡8035</t>
  </si>
  <si>
    <t>刘永飞</t>
  </si>
  <si>
    <t>372330﹡﹡﹡﹡﹡﹡﹡﹡7279</t>
  </si>
  <si>
    <t>赵壮</t>
  </si>
  <si>
    <t>山东新景表业有限公司</t>
  </si>
  <si>
    <t>370306﹡﹡﹡﹡﹡﹡﹡﹡0524</t>
  </si>
  <si>
    <t>王文慧</t>
  </si>
  <si>
    <t>淄博金鼎制釉有限公司</t>
  </si>
  <si>
    <t>530122﹡﹡﹡﹡﹡﹡﹡﹡2627</t>
  </si>
  <si>
    <t>张 鹏</t>
  </si>
  <si>
    <t>8</t>
  </si>
  <si>
    <t>360733﹡﹡﹡﹡﹡﹡﹡﹡6738</t>
  </si>
  <si>
    <t>朱海陶</t>
  </si>
  <si>
    <t>362329﹡﹡﹡﹡﹡﹡﹡﹡6910</t>
  </si>
  <si>
    <t>李 旋</t>
  </si>
  <si>
    <t>362427﹡﹡﹡﹡﹡﹡﹡﹡1710</t>
  </si>
  <si>
    <t>刘雨民</t>
  </si>
  <si>
    <t>360124﹡﹡﹡﹡﹡﹡﹡﹡5197</t>
  </si>
  <si>
    <t>邓 凡</t>
  </si>
  <si>
    <t>淄博金锐纳米材料科技有限公司</t>
  </si>
  <si>
    <t>513722﹡﹡﹡﹡﹡﹡﹡﹡5565</t>
  </si>
  <si>
    <t>马晓琴</t>
  </si>
  <si>
    <t>4041</t>
  </si>
  <si>
    <t>513701﹡﹡﹡﹡﹡﹡﹡﹡3815</t>
  </si>
  <si>
    <t>马杰</t>
  </si>
  <si>
    <t>淄博锦秀电气自动化有限公司</t>
  </si>
  <si>
    <t>370322﹡﹡﹡﹡﹡﹡﹡﹡1315</t>
  </si>
  <si>
    <t>张帅帅</t>
  </si>
  <si>
    <t>淄博周村汇民装饰工程有限公司</t>
  </si>
  <si>
    <t>370302﹡﹡﹡﹡﹡﹡﹡﹡6312</t>
  </si>
  <si>
    <t>王健昌</t>
  </si>
  <si>
    <t>1-10</t>
  </si>
  <si>
    <t>淄博明岳工贸有限责任公司加油站</t>
  </si>
  <si>
    <t>370306﹡﹡﹡﹡﹡﹡﹡﹡0546</t>
  </si>
  <si>
    <t>宁辛</t>
  </si>
  <si>
    <t>3-9</t>
  </si>
  <si>
    <t>11609</t>
  </si>
  <si>
    <t>淄博仁和堂医药连锁有限公司</t>
  </si>
  <si>
    <t>370322﹡﹡﹡﹡﹡﹡﹡﹡2521</t>
  </si>
  <si>
    <t>王菲</t>
  </si>
  <si>
    <t>7-8</t>
  </si>
  <si>
    <t>威凯海思（山东）生物工程有限公司</t>
  </si>
  <si>
    <t>370613﹡﹡﹡﹡﹡﹡﹡﹡2033</t>
  </si>
  <si>
    <t>吕晋江</t>
  </si>
  <si>
    <t>4742</t>
  </si>
  <si>
    <t>370305﹡﹡﹡﹡﹡﹡﹡﹡342X</t>
  </si>
  <si>
    <t>周亚男</t>
  </si>
  <si>
    <t>6、8-9</t>
  </si>
  <si>
    <t>5500</t>
  </si>
  <si>
    <t>淄博怡然良品纺织有限公司</t>
  </si>
  <si>
    <t>370303﹡﹡﹡﹡﹡﹡﹡﹡1026</t>
  </si>
  <si>
    <t>岳含怡</t>
  </si>
  <si>
    <t>山东三新凯美高端装备科技有限公司</t>
  </si>
  <si>
    <t>620523﹡﹡﹡﹡﹡﹡﹡﹡0869</t>
  </si>
  <si>
    <t>潘雪瑞</t>
  </si>
  <si>
    <t>7-11</t>
  </si>
  <si>
    <t>4067/4000</t>
  </si>
  <si>
    <t>淄博金京建材有限公司</t>
  </si>
  <si>
    <t>370306﹡﹡﹡﹡﹡﹡﹡﹡5612</t>
  </si>
  <si>
    <t>巩骁锐</t>
  </si>
  <si>
    <t>山东网掌柜电子商务有限公司</t>
  </si>
  <si>
    <t>370126﹡﹡﹡﹡﹡﹡﹡﹡2123</t>
  </si>
  <si>
    <t>邢冉</t>
  </si>
  <si>
    <t>淄博网掌柜信息技术有限公司</t>
  </si>
  <si>
    <t>370305﹡﹡﹡﹡﹡﹡﹡﹡1516</t>
  </si>
  <si>
    <t>杨兴奇</t>
  </si>
  <si>
    <t>淄博银来不锈钢有限公司</t>
  </si>
  <si>
    <t>370306﹡﹡﹡﹡﹡﹡﹡﹡6721</t>
  </si>
  <si>
    <t>王嘉璇</t>
  </si>
  <si>
    <t>山东丰之源轻工制品有限公司</t>
  </si>
  <si>
    <t>370305﹡﹡﹡﹡﹡﹡﹡﹡4321</t>
  </si>
  <si>
    <t>崔艺潇</t>
  </si>
  <si>
    <t>372330﹡﹡﹡﹡﹡﹡﹡﹡6666</t>
  </si>
  <si>
    <t>周丹丹</t>
  </si>
  <si>
    <t>371326﹡﹡﹡﹡﹡﹡﹡﹡4011</t>
  </si>
  <si>
    <t>孔令辉</t>
  </si>
  <si>
    <t>淄博汇节税科技服务有限公司</t>
  </si>
  <si>
    <t>370306﹡﹡﹡﹡﹡﹡﹡﹡2521</t>
  </si>
  <si>
    <t>王坤</t>
  </si>
  <si>
    <t>上海红星美凯龙品牌管理有限公司周村分公司</t>
  </si>
  <si>
    <t>372330﹡﹡﹡﹡﹡﹡﹡﹡156X</t>
  </si>
  <si>
    <t>张佳丽</t>
  </si>
  <si>
    <t>淄博骄阳体育产业有限公司</t>
  </si>
  <si>
    <t>371202﹡﹡﹡﹡﹡﹡﹡﹡0076</t>
  </si>
  <si>
    <t>李旭</t>
  </si>
  <si>
    <t>淄博童蒙艺术培训学校有限公司</t>
  </si>
  <si>
    <t>370306﹡﹡﹡﹡﹡﹡﹡﹡6728</t>
  </si>
  <si>
    <t>吕欣笑</t>
  </si>
  <si>
    <t>9-10</t>
  </si>
  <si>
    <t>370306﹡﹡﹡﹡﹡﹡﹡﹡0020</t>
  </si>
  <si>
    <t>王佳丽</t>
  </si>
  <si>
    <t>7-10</t>
  </si>
  <si>
    <t>山东晶鑫机械装备有限公司</t>
  </si>
  <si>
    <t>370306﹡﹡﹡﹡﹡﹡﹡﹡0529</t>
  </si>
  <si>
    <t>高梦迪</t>
  </si>
  <si>
    <t>3775</t>
  </si>
  <si>
    <t>淄博星宏智能交通科技有限公司</t>
  </si>
  <si>
    <t>370322﹡﹡﹡﹡﹡﹡﹡﹡2557</t>
  </si>
  <si>
    <t>李浩</t>
  </si>
  <si>
    <t>华云金点（淄博）大数据科技有限公司</t>
  </si>
  <si>
    <t>370306﹡﹡﹡﹡﹡﹡﹡﹡4711</t>
  </si>
  <si>
    <t>李荣凯</t>
  </si>
  <si>
    <t>610202﹡﹡﹡﹡﹡﹡﹡﹡2817</t>
  </si>
  <si>
    <t>刘浩</t>
  </si>
  <si>
    <t>370306﹡﹡﹡﹡﹡﹡﹡﹡2036</t>
  </si>
  <si>
    <t>张健宇</t>
  </si>
  <si>
    <t>山东精拓孚邦金属材料有限公司</t>
  </si>
  <si>
    <t>370306﹡﹡﹡﹡﹡﹡﹡﹡6726</t>
  </si>
  <si>
    <t>张婷婷</t>
  </si>
  <si>
    <t>米特加（淄博）食品科技有限公司</t>
  </si>
  <si>
    <t>370306﹡﹡﹡﹡﹡﹡﹡﹡4324</t>
  </si>
  <si>
    <t>晏玮</t>
  </si>
  <si>
    <t>412724﹡﹡﹡﹡﹡﹡﹡﹡5453</t>
  </si>
  <si>
    <t>李傲阳</t>
  </si>
  <si>
    <t>合计</t>
  </si>
</sst>
</file>

<file path=xl/styles.xml><?xml version="1.0" encoding="utf-8"?>
<styleSheet xmlns="http://schemas.openxmlformats.org/spreadsheetml/2006/main">
  <numFmts count="10">
    <numFmt numFmtId="42" formatCode="_ &quot;￥&quot;* #,##0_ ;_ &quot;￥&quot;* \-#,##0_ ;_ &quot;￥&quot;* &quot;-&quot;_ ;_ @_ "/>
    <numFmt numFmtId="176" formatCode="0_ "/>
    <numFmt numFmtId="41" formatCode="_ * #,##0_ ;_ * \-#,##0_ ;_ * &quot;-&quot;_ ;_ @_ "/>
    <numFmt numFmtId="177" formatCode="0.00_ ;[Red]\-0.00\ "/>
    <numFmt numFmtId="44" formatCode="_ &quot;￥&quot;* #,##0.00_ ;_ &quot;￥&quot;* \-#,##0.00_ ;_ &quot;￥&quot;* &quot;-&quot;??_ ;_ @_ "/>
    <numFmt numFmtId="43" formatCode="_ * #,##0.00_ ;_ * \-#,##0.00_ ;_ * &quot;-&quot;??_ ;_ @_ "/>
    <numFmt numFmtId="178" formatCode="0_);[Red]\(0\)"/>
    <numFmt numFmtId="179" formatCode="0.00_);[Red]\(0.00\)"/>
    <numFmt numFmtId="180" formatCode="0_ ;[Red]\-0\ "/>
    <numFmt numFmtId="181" formatCode="0.00_ "/>
  </numFmts>
  <fonts count="32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10"/>
      <name val="宋体"/>
      <charset val="134"/>
    </font>
    <font>
      <b/>
      <sz val="18"/>
      <color indexed="8"/>
      <name val="宋体"/>
      <charset val="134"/>
    </font>
    <font>
      <b/>
      <sz val="18"/>
      <color indexed="1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</font>
    <font>
      <sz val="9"/>
      <color indexed="8"/>
      <name val="宋体"/>
      <charset val="134"/>
      <scheme val="minor"/>
    </font>
    <font>
      <sz val="9"/>
      <color rgb="FF00000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6" borderId="2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6" fillId="19" borderId="26" applyNumberFormat="0" applyAlignment="0" applyProtection="0">
      <alignment vertical="center"/>
    </xf>
    <xf numFmtId="0" fontId="27" fillId="19" borderId="22" applyNumberFormat="0" applyAlignment="0" applyProtection="0">
      <alignment vertical="center"/>
    </xf>
    <xf numFmtId="0" fontId="25" fillId="18" borderId="25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31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/>
  </cellStyleXfs>
  <cellXfs count="7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>
      <alignment horizontal="center" vertical="center"/>
    </xf>
    <xf numFmtId="179" fontId="1" fillId="0" borderId="0" xfId="0" applyNumberFormat="1" applyFont="1" applyFill="1" applyBorder="1" applyAlignment="1">
      <alignment horizontal="center" vertical="center"/>
    </xf>
    <xf numFmtId="0" fontId="3" fillId="0" borderId="1" xfId="44" applyFont="1" applyFill="1" applyBorder="1" applyAlignment="1">
      <alignment horizontal="center" vertical="center" wrapText="1"/>
    </xf>
    <xf numFmtId="0" fontId="4" fillId="0" borderId="1" xfId="44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 wrapText="1"/>
    </xf>
    <xf numFmtId="180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81" fontId="3" fillId="0" borderId="1" xfId="44" applyNumberFormat="1" applyFont="1" applyFill="1" applyBorder="1" applyAlignment="1">
      <alignment horizontal="center" vertical="center" wrapText="1"/>
    </xf>
    <xf numFmtId="178" fontId="1" fillId="0" borderId="2" xfId="0" applyNumberFormat="1" applyFont="1" applyFill="1" applyBorder="1" applyAlignment="1">
      <alignment horizontal="center" vertical="center" wrapText="1"/>
    </xf>
    <xf numFmtId="179" fontId="1" fillId="0" borderId="2" xfId="0" applyNumberFormat="1" applyFont="1" applyFill="1" applyBorder="1" applyAlignment="1">
      <alignment horizontal="center" vertical="center" wrapText="1"/>
    </xf>
    <xf numFmtId="179" fontId="5" fillId="0" borderId="2" xfId="0" applyNumberFormat="1" applyFont="1" applyFill="1" applyBorder="1" applyAlignment="1">
      <alignment horizontal="center" vertical="center"/>
    </xf>
    <xf numFmtId="179" fontId="5" fillId="0" borderId="3" xfId="0" applyNumberFormat="1" applyFont="1" applyFill="1" applyBorder="1" applyAlignment="1">
      <alignment horizontal="center" vertical="center"/>
    </xf>
    <xf numFmtId="179" fontId="5" fillId="0" borderId="7" xfId="0" applyNumberFormat="1" applyFont="1" applyFill="1" applyBorder="1" applyAlignment="1">
      <alignment horizontal="center" vertical="center"/>
    </xf>
    <xf numFmtId="180" fontId="5" fillId="0" borderId="2" xfId="0" applyNumberFormat="1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0" borderId="17" xfId="0" applyNumberFormat="1" applyFont="1" applyFill="1" applyBorder="1" applyAlignment="1">
      <alignment horizontal="center" vertical="center" wrapText="1"/>
    </xf>
    <xf numFmtId="0" fontId="6" fillId="0" borderId="18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178" fontId="1" fillId="0" borderId="2" xfId="0" applyNumberFormat="1" applyFont="1" applyFill="1" applyBorder="1" applyAlignment="1">
      <alignment horizontal="center" vertical="center"/>
    </xf>
    <xf numFmtId="179" fontId="1" fillId="0" borderId="2" xfId="0" applyNumberFormat="1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5_2018年第一季度公示情况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2"/>
  <sheetViews>
    <sheetView tabSelected="1" workbookViewId="0">
      <selection activeCell="I7" sqref="I7"/>
    </sheetView>
  </sheetViews>
  <sheetFormatPr defaultColWidth="9" defaultRowHeight="11.25"/>
  <cols>
    <col min="1" max="1" width="5.625" style="2" customWidth="1"/>
    <col min="2" max="2" width="23.25" style="3" customWidth="1"/>
    <col min="3" max="3" width="5.5" style="4" customWidth="1"/>
    <col min="4" max="4" width="7.75" style="4" customWidth="1"/>
    <col min="5" max="5" width="22.125" style="5" customWidth="1"/>
    <col min="6" max="6" width="6.625" style="2" customWidth="1"/>
    <col min="7" max="7" width="6.75" style="2" customWidth="1"/>
    <col min="8" max="8" width="5.25" style="2" customWidth="1"/>
    <col min="9" max="9" width="6.375" style="6" customWidth="1"/>
    <col min="10" max="10" width="8.75" style="7" customWidth="1"/>
    <col min="11" max="16383" width="9" style="1"/>
  </cols>
  <sheetData>
    <row r="1" s="1" customFormat="1" ht="24" customHeight="1" spans="1:10">
      <c r="A1" s="8" t="s">
        <v>0</v>
      </c>
      <c r="B1" s="9"/>
      <c r="C1" s="8"/>
      <c r="D1" s="8"/>
      <c r="E1" s="8"/>
      <c r="F1" s="8"/>
      <c r="G1" s="8"/>
      <c r="H1" s="8"/>
      <c r="I1" s="48"/>
      <c r="J1" s="48"/>
    </row>
    <row r="2" s="2" customFormat="1" ht="30" customHeight="1" spans="1:10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0" t="s">
        <v>6</v>
      </c>
      <c r="G2" s="10" t="s">
        <v>7</v>
      </c>
      <c r="H2" s="10" t="s">
        <v>8</v>
      </c>
      <c r="I2" s="49" t="s">
        <v>9</v>
      </c>
      <c r="J2" s="50" t="s">
        <v>10</v>
      </c>
    </row>
    <row r="3" s="1" customFormat="1" ht="30" customHeight="1" spans="1:10">
      <c r="A3" s="12">
        <v>1</v>
      </c>
      <c r="B3" s="13" t="s">
        <v>11</v>
      </c>
      <c r="C3" s="14">
        <v>41</v>
      </c>
      <c r="D3" s="14">
        <v>105</v>
      </c>
      <c r="E3" s="15" t="s">
        <v>12</v>
      </c>
      <c r="F3" s="16" t="s">
        <v>13</v>
      </c>
      <c r="G3" s="17" t="s">
        <v>14</v>
      </c>
      <c r="H3" s="18">
        <v>3</v>
      </c>
      <c r="I3" s="17" t="s">
        <v>15</v>
      </c>
      <c r="J3" s="51">
        <f>1140.55*3</f>
        <v>3421.65</v>
      </c>
    </row>
    <row r="4" s="1" customFormat="1" ht="30" customHeight="1" spans="1:10">
      <c r="A4" s="19"/>
      <c r="B4" s="20"/>
      <c r="C4" s="21"/>
      <c r="D4" s="21"/>
      <c r="E4" s="15" t="s">
        <v>16</v>
      </c>
      <c r="F4" s="22" t="s">
        <v>17</v>
      </c>
      <c r="G4" s="17" t="s">
        <v>18</v>
      </c>
      <c r="H4" s="18">
        <v>4</v>
      </c>
      <c r="I4" s="17" t="s">
        <v>19</v>
      </c>
      <c r="J4" s="51">
        <f>1038.64*4</f>
        <v>4154.56</v>
      </c>
    </row>
    <row r="5" s="1" customFormat="1" ht="30" customHeight="1" spans="1:10">
      <c r="A5" s="19"/>
      <c r="B5" s="20"/>
      <c r="C5" s="21"/>
      <c r="D5" s="21"/>
      <c r="E5" s="15" t="s">
        <v>20</v>
      </c>
      <c r="F5" s="22" t="s">
        <v>21</v>
      </c>
      <c r="G5" s="17" t="s">
        <v>18</v>
      </c>
      <c r="H5" s="18">
        <v>4</v>
      </c>
      <c r="I5" s="17" t="s">
        <v>22</v>
      </c>
      <c r="J5" s="51">
        <f>1054.2*4</f>
        <v>4216.8</v>
      </c>
    </row>
    <row r="6" s="1" customFormat="1" ht="30" customHeight="1" spans="1:10">
      <c r="A6" s="19"/>
      <c r="B6" s="20"/>
      <c r="C6" s="21"/>
      <c r="D6" s="21"/>
      <c r="E6" s="15" t="s">
        <v>23</v>
      </c>
      <c r="F6" s="22" t="s">
        <v>24</v>
      </c>
      <c r="G6" s="17" t="s">
        <v>18</v>
      </c>
      <c r="H6" s="18">
        <v>4</v>
      </c>
      <c r="I6" s="17" t="s">
        <v>25</v>
      </c>
      <c r="J6" s="51">
        <f>1012.79*4</f>
        <v>4051.16</v>
      </c>
    </row>
    <row r="7" s="1" customFormat="1" ht="30" customHeight="1" spans="1:10">
      <c r="A7" s="19"/>
      <c r="B7" s="20"/>
      <c r="C7" s="21"/>
      <c r="D7" s="21"/>
      <c r="E7" s="15" t="s">
        <v>26</v>
      </c>
      <c r="F7" s="22" t="s">
        <v>27</v>
      </c>
      <c r="G7" s="17" t="s">
        <v>18</v>
      </c>
      <c r="H7" s="18">
        <v>4</v>
      </c>
      <c r="I7" s="17" t="s">
        <v>28</v>
      </c>
      <c r="J7" s="51">
        <f>978.9*4</f>
        <v>3915.6</v>
      </c>
    </row>
    <row r="8" s="1" customFormat="1" ht="30" customHeight="1" spans="1:10">
      <c r="A8" s="19"/>
      <c r="B8" s="20"/>
      <c r="C8" s="21"/>
      <c r="D8" s="21"/>
      <c r="E8" s="15" t="s">
        <v>29</v>
      </c>
      <c r="F8" s="22" t="s">
        <v>30</v>
      </c>
      <c r="G8" s="17" t="s">
        <v>18</v>
      </c>
      <c r="H8" s="18">
        <v>4</v>
      </c>
      <c r="I8" s="17" t="s">
        <v>31</v>
      </c>
      <c r="J8" s="51">
        <f>1079.05*4</f>
        <v>4316.2</v>
      </c>
    </row>
    <row r="9" s="1" customFormat="1" ht="30" customHeight="1" spans="1:10">
      <c r="A9" s="19"/>
      <c r="B9" s="20"/>
      <c r="C9" s="21"/>
      <c r="D9" s="21"/>
      <c r="E9" s="15" t="s">
        <v>32</v>
      </c>
      <c r="F9" s="22" t="s">
        <v>33</v>
      </c>
      <c r="G9" s="17" t="s">
        <v>18</v>
      </c>
      <c r="H9" s="18">
        <v>4</v>
      </c>
      <c r="I9" s="17" t="s">
        <v>34</v>
      </c>
      <c r="J9" s="51">
        <f>1049.43*4</f>
        <v>4197.72</v>
      </c>
    </row>
    <row r="10" s="1" customFormat="1" ht="30" customHeight="1" spans="1:10">
      <c r="A10" s="19"/>
      <c r="B10" s="20"/>
      <c r="C10" s="21"/>
      <c r="D10" s="21"/>
      <c r="E10" s="15" t="s">
        <v>35</v>
      </c>
      <c r="F10" s="22" t="s">
        <v>36</v>
      </c>
      <c r="G10" s="17" t="s">
        <v>18</v>
      </c>
      <c r="H10" s="18">
        <v>4</v>
      </c>
      <c r="I10" s="17" t="s">
        <v>37</v>
      </c>
      <c r="J10" s="51">
        <f>1060.98*4</f>
        <v>4243.92</v>
      </c>
    </row>
    <row r="11" s="1" customFormat="1" ht="30" customHeight="1" spans="1:10">
      <c r="A11" s="19"/>
      <c r="B11" s="20"/>
      <c r="C11" s="21"/>
      <c r="D11" s="21"/>
      <c r="E11" s="15" t="s">
        <v>38</v>
      </c>
      <c r="F11" s="22" t="s">
        <v>39</v>
      </c>
      <c r="G11" s="17" t="s">
        <v>18</v>
      </c>
      <c r="H11" s="18">
        <v>4</v>
      </c>
      <c r="I11" s="17" t="s">
        <v>40</v>
      </c>
      <c r="J11" s="51">
        <f>979.91*4</f>
        <v>3919.64</v>
      </c>
    </row>
    <row r="12" s="1" customFormat="1" ht="30" customHeight="1" spans="1:10">
      <c r="A12" s="19"/>
      <c r="B12" s="20"/>
      <c r="C12" s="21"/>
      <c r="D12" s="21"/>
      <c r="E12" s="15" t="s">
        <v>41</v>
      </c>
      <c r="F12" s="22" t="s">
        <v>42</v>
      </c>
      <c r="G12" s="17" t="s">
        <v>18</v>
      </c>
      <c r="H12" s="18">
        <v>4</v>
      </c>
      <c r="I12" s="17" t="s">
        <v>43</v>
      </c>
      <c r="J12" s="51">
        <f>999.48*4</f>
        <v>3997.92</v>
      </c>
    </row>
    <row r="13" s="1" customFormat="1" ht="30" customHeight="1" spans="1:10">
      <c r="A13" s="19"/>
      <c r="B13" s="20"/>
      <c r="C13" s="21"/>
      <c r="D13" s="21"/>
      <c r="E13" s="15" t="s">
        <v>44</v>
      </c>
      <c r="F13" s="16" t="s">
        <v>45</v>
      </c>
      <c r="G13" s="17" t="s">
        <v>18</v>
      </c>
      <c r="H13" s="18">
        <v>4</v>
      </c>
      <c r="I13" s="17" t="s">
        <v>22</v>
      </c>
      <c r="J13" s="51">
        <f>1054.2*4</f>
        <v>4216.8</v>
      </c>
    </row>
    <row r="14" s="1" customFormat="1" ht="30" customHeight="1" spans="1:10">
      <c r="A14" s="19"/>
      <c r="B14" s="20"/>
      <c r="C14" s="21"/>
      <c r="D14" s="21"/>
      <c r="E14" s="15" t="s">
        <v>46</v>
      </c>
      <c r="F14" s="23" t="s">
        <v>47</v>
      </c>
      <c r="G14" s="24" t="s">
        <v>18</v>
      </c>
      <c r="H14" s="12">
        <v>4</v>
      </c>
      <c r="I14" s="24" t="s">
        <v>48</v>
      </c>
      <c r="J14" s="52">
        <f>940.24*4</f>
        <v>3760.96</v>
      </c>
    </row>
    <row r="15" s="1" customFormat="1" ht="30" customHeight="1" spans="1:10">
      <c r="A15" s="19"/>
      <c r="B15" s="20"/>
      <c r="C15" s="21"/>
      <c r="D15" s="21"/>
      <c r="E15" s="15" t="s">
        <v>49</v>
      </c>
      <c r="F15" s="16" t="s">
        <v>50</v>
      </c>
      <c r="G15" s="17" t="s">
        <v>18</v>
      </c>
      <c r="H15" s="18">
        <v>4</v>
      </c>
      <c r="I15" s="17" t="s">
        <v>22</v>
      </c>
      <c r="J15" s="51">
        <f>1054.2*4</f>
        <v>4216.8</v>
      </c>
    </row>
    <row r="16" s="1" customFormat="1" ht="30" customHeight="1" spans="1:10">
      <c r="A16" s="19"/>
      <c r="B16" s="20"/>
      <c r="C16" s="21"/>
      <c r="D16" s="21"/>
      <c r="E16" s="15" t="s">
        <v>51</v>
      </c>
      <c r="F16" s="16" t="s">
        <v>52</v>
      </c>
      <c r="G16" s="24" t="s">
        <v>53</v>
      </c>
      <c r="H16" s="12">
        <v>3</v>
      </c>
      <c r="I16" s="24" t="s">
        <v>48</v>
      </c>
      <c r="J16" s="52">
        <f t="shared" ref="J16:J18" si="0">940.24*3</f>
        <v>2820.72</v>
      </c>
    </row>
    <row r="17" s="1" customFormat="1" ht="30" customHeight="1" spans="1:10">
      <c r="A17" s="19"/>
      <c r="B17" s="20"/>
      <c r="C17" s="21"/>
      <c r="D17" s="21"/>
      <c r="E17" s="15" t="s">
        <v>54</v>
      </c>
      <c r="F17" s="16" t="s">
        <v>55</v>
      </c>
      <c r="G17" s="24" t="s">
        <v>53</v>
      </c>
      <c r="H17" s="12">
        <v>3</v>
      </c>
      <c r="I17" s="24" t="s">
        <v>48</v>
      </c>
      <c r="J17" s="52">
        <f t="shared" si="0"/>
        <v>2820.72</v>
      </c>
    </row>
    <row r="18" s="1" customFormat="1" ht="30" customHeight="1" spans="1:10">
      <c r="A18" s="19"/>
      <c r="B18" s="20"/>
      <c r="C18" s="21"/>
      <c r="D18" s="21"/>
      <c r="E18" s="15" t="s">
        <v>56</v>
      </c>
      <c r="F18" s="16" t="s">
        <v>57</v>
      </c>
      <c r="G18" s="24" t="s">
        <v>53</v>
      </c>
      <c r="H18" s="12">
        <v>3</v>
      </c>
      <c r="I18" s="24" t="s">
        <v>48</v>
      </c>
      <c r="J18" s="52">
        <f t="shared" si="0"/>
        <v>2820.72</v>
      </c>
    </row>
    <row r="19" s="1" customFormat="1" ht="30" customHeight="1" spans="1:10">
      <c r="A19" s="19"/>
      <c r="B19" s="20"/>
      <c r="C19" s="21"/>
      <c r="D19" s="21"/>
      <c r="E19" s="15" t="s">
        <v>58</v>
      </c>
      <c r="F19" s="16" t="s">
        <v>59</v>
      </c>
      <c r="G19" s="24" t="s">
        <v>60</v>
      </c>
      <c r="H19" s="12">
        <v>2</v>
      </c>
      <c r="I19" s="24" t="s">
        <v>48</v>
      </c>
      <c r="J19" s="52">
        <f t="shared" ref="J19:J22" si="1">940.24*2</f>
        <v>1880.48</v>
      </c>
    </row>
    <row r="20" s="1" customFormat="1" ht="30" customHeight="1" spans="1:10">
      <c r="A20" s="19"/>
      <c r="B20" s="20"/>
      <c r="C20" s="21"/>
      <c r="D20" s="21"/>
      <c r="E20" s="15" t="s">
        <v>61</v>
      </c>
      <c r="F20" s="16" t="s">
        <v>62</v>
      </c>
      <c r="G20" s="24" t="s">
        <v>60</v>
      </c>
      <c r="H20" s="12">
        <v>2</v>
      </c>
      <c r="I20" s="24" t="s">
        <v>48</v>
      </c>
      <c r="J20" s="52">
        <f t="shared" si="1"/>
        <v>1880.48</v>
      </c>
    </row>
    <row r="21" s="1" customFormat="1" ht="30" customHeight="1" spans="1:10">
      <c r="A21" s="19"/>
      <c r="B21" s="20"/>
      <c r="C21" s="21"/>
      <c r="D21" s="21"/>
      <c r="E21" s="15" t="s">
        <v>63</v>
      </c>
      <c r="F21" s="16" t="s">
        <v>64</v>
      </c>
      <c r="G21" s="24" t="s">
        <v>60</v>
      </c>
      <c r="H21" s="12">
        <v>2</v>
      </c>
      <c r="I21" s="24" t="s">
        <v>28</v>
      </c>
      <c r="J21" s="52">
        <f>978.9*2</f>
        <v>1957.8</v>
      </c>
    </row>
    <row r="22" s="1" customFormat="1" ht="30" customHeight="1" spans="1:10">
      <c r="A22" s="19"/>
      <c r="B22" s="20"/>
      <c r="C22" s="21"/>
      <c r="D22" s="21"/>
      <c r="E22" s="15" t="s">
        <v>65</v>
      </c>
      <c r="F22" s="16" t="s">
        <v>66</v>
      </c>
      <c r="G22" s="24" t="s">
        <v>60</v>
      </c>
      <c r="H22" s="12">
        <v>2</v>
      </c>
      <c r="I22" s="24" t="s">
        <v>48</v>
      </c>
      <c r="J22" s="52">
        <f t="shared" si="1"/>
        <v>1880.48</v>
      </c>
    </row>
    <row r="23" s="1" customFormat="1" ht="30" customHeight="1" spans="1:10">
      <c r="A23" s="19"/>
      <c r="B23" s="20"/>
      <c r="C23" s="21"/>
      <c r="D23" s="21"/>
      <c r="E23" s="15" t="s">
        <v>67</v>
      </c>
      <c r="F23" s="16" t="s">
        <v>68</v>
      </c>
      <c r="G23" s="24" t="s">
        <v>60</v>
      </c>
      <c r="H23" s="12">
        <v>2</v>
      </c>
      <c r="I23" s="24" t="s">
        <v>22</v>
      </c>
      <c r="J23" s="52">
        <f>1054.2*2</f>
        <v>2108.4</v>
      </c>
    </row>
    <row r="24" s="1" customFormat="1" ht="30" customHeight="1" spans="1:10">
      <c r="A24" s="19"/>
      <c r="B24" s="20"/>
      <c r="C24" s="21"/>
      <c r="D24" s="21"/>
      <c r="E24" s="15" t="s">
        <v>69</v>
      </c>
      <c r="F24" s="16" t="s">
        <v>70</v>
      </c>
      <c r="G24" s="24" t="s">
        <v>60</v>
      </c>
      <c r="H24" s="12">
        <v>2</v>
      </c>
      <c r="I24" s="24" t="s">
        <v>28</v>
      </c>
      <c r="J24" s="52">
        <f>978.9*2</f>
        <v>1957.8</v>
      </c>
    </row>
    <row r="25" s="1" customFormat="1" ht="30" customHeight="1" spans="1:10">
      <c r="A25" s="19"/>
      <c r="B25" s="20"/>
      <c r="C25" s="21"/>
      <c r="D25" s="21"/>
      <c r="E25" s="15" t="s">
        <v>71</v>
      </c>
      <c r="F25" s="16" t="s">
        <v>72</v>
      </c>
      <c r="G25" s="24" t="s">
        <v>60</v>
      </c>
      <c r="H25" s="12">
        <v>2</v>
      </c>
      <c r="I25" s="24" t="s">
        <v>48</v>
      </c>
      <c r="J25" s="52">
        <f t="shared" ref="J25:J38" si="2">940.24*2</f>
        <v>1880.48</v>
      </c>
    </row>
    <row r="26" s="1" customFormat="1" ht="30" customHeight="1" spans="1:10">
      <c r="A26" s="19"/>
      <c r="B26" s="20"/>
      <c r="C26" s="21"/>
      <c r="D26" s="21"/>
      <c r="E26" s="15" t="s">
        <v>61</v>
      </c>
      <c r="F26" s="16" t="s">
        <v>73</v>
      </c>
      <c r="G26" s="24" t="s">
        <v>60</v>
      </c>
      <c r="H26" s="12">
        <v>2</v>
      </c>
      <c r="I26" s="24" t="s">
        <v>48</v>
      </c>
      <c r="J26" s="52">
        <f t="shared" si="2"/>
        <v>1880.48</v>
      </c>
    </row>
    <row r="27" s="1" customFormat="1" ht="30" customHeight="1" spans="1:10">
      <c r="A27" s="19"/>
      <c r="B27" s="20"/>
      <c r="C27" s="21"/>
      <c r="D27" s="21"/>
      <c r="E27" s="15" t="s">
        <v>74</v>
      </c>
      <c r="F27" s="16" t="s">
        <v>75</v>
      </c>
      <c r="G27" s="24" t="s">
        <v>60</v>
      </c>
      <c r="H27" s="12">
        <v>2</v>
      </c>
      <c r="I27" s="24" t="s">
        <v>48</v>
      </c>
      <c r="J27" s="52">
        <f t="shared" si="2"/>
        <v>1880.48</v>
      </c>
    </row>
    <row r="28" s="1" customFormat="1" ht="30" customHeight="1" spans="1:10">
      <c r="A28" s="19"/>
      <c r="B28" s="20"/>
      <c r="C28" s="21"/>
      <c r="D28" s="21"/>
      <c r="E28" s="15" t="s">
        <v>76</v>
      </c>
      <c r="F28" s="16" t="s">
        <v>77</v>
      </c>
      <c r="G28" s="24" t="s">
        <v>60</v>
      </c>
      <c r="H28" s="12">
        <v>2</v>
      </c>
      <c r="I28" s="24" t="s">
        <v>48</v>
      </c>
      <c r="J28" s="52">
        <f t="shared" si="2"/>
        <v>1880.48</v>
      </c>
    </row>
    <row r="29" s="1" customFormat="1" ht="30" customHeight="1" spans="1:10">
      <c r="A29" s="19"/>
      <c r="B29" s="20"/>
      <c r="C29" s="21"/>
      <c r="D29" s="21"/>
      <c r="E29" s="15" t="s">
        <v>78</v>
      </c>
      <c r="F29" s="16" t="s">
        <v>79</v>
      </c>
      <c r="G29" s="24" t="s">
        <v>60</v>
      </c>
      <c r="H29" s="12">
        <v>2</v>
      </c>
      <c r="I29" s="24" t="s">
        <v>48</v>
      </c>
      <c r="J29" s="52">
        <f t="shared" si="2"/>
        <v>1880.48</v>
      </c>
    </row>
    <row r="30" s="1" customFormat="1" ht="30" customHeight="1" spans="1:10">
      <c r="A30" s="19"/>
      <c r="B30" s="20"/>
      <c r="C30" s="21"/>
      <c r="D30" s="21"/>
      <c r="E30" s="15" t="s">
        <v>80</v>
      </c>
      <c r="F30" s="16" t="s">
        <v>81</v>
      </c>
      <c r="G30" s="24" t="s">
        <v>60</v>
      </c>
      <c r="H30" s="12">
        <v>2</v>
      </c>
      <c r="I30" s="24" t="s">
        <v>48</v>
      </c>
      <c r="J30" s="52">
        <f t="shared" si="2"/>
        <v>1880.48</v>
      </c>
    </row>
    <row r="31" s="1" customFormat="1" ht="30" customHeight="1" spans="1:10">
      <c r="A31" s="19"/>
      <c r="B31" s="20"/>
      <c r="C31" s="21"/>
      <c r="D31" s="21"/>
      <c r="E31" s="15" t="s">
        <v>82</v>
      </c>
      <c r="F31" s="16" t="s">
        <v>83</v>
      </c>
      <c r="G31" s="24" t="s">
        <v>60</v>
      </c>
      <c r="H31" s="12">
        <v>2</v>
      </c>
      <c r="I31" s="24" t="s">
        <v>48</v>
      </c>
      <c r="J31" s="52">
        <f t="shared" si="2"/>
        <v>1880.48</v>
      </c>
    </row>
    <row r="32" s="1" customFormat="1" ht="30" customHeight="1" spans="1:10">
      <c r="A32" s="19"/>
      <c r="B32" s="20"/>
      <c r="C32" s="21"/>
      <c r="D32" s="21"/>
      <c r="E32" s="15" t="s">
        <v>84</v>
      </c>
      <c r="F32" s="16" t="s">
        <v>85</v>
      </c>
      <c r="G32" s="24" t="s">
        <v>60</v>
      </c>
      <c r="H32" s="12">
        <v>2</v>
      </c>
      <c r="I32" s="24" t="s">
        <v>48</v>
      </c>
      <c r="J32" s="52">
        <f t="shared" si="2"/>
        <v>1880.48</v>
      </c>
    </row>
    <row r="33" s="1" customFormat="1" ht="30" customHeight="1" spans="1:10">
      <c r="A33" s="19"/>
      <c r="B33" s="20"/>
      <c r="C33" s="21"/>
      <c r="D33" s="21"/>
      <c r="E33" s="15" t="s">
        <v>86</v>
      </c>
      <c r="F33" s="16" t="s">
        <v>87</v>
      </c>
      <c r="G33" s="24" t="s">
        <v>60</v>
      </c>
      <c r="H33" s="12">
        <v>2</v>
      </c>
      <c r="I33" s="24" t="s">
        <v>48</v>
      </c>
      <c r="J33" s="52">
        <f t="shared" si="2"/>
        <v>1880.48</v>
      </c>
    </row>
    <row r="34" s="1" customFormat="1" ht="30" customHeight="1" spans="1:10">
      <c r="A34" s="19"/>
      <c r="B34" s="20"/>
      <c r="C34" s="21"/>
      <c r="D34" s="21"/>
      <c r="E34" s="15" t="s">
        <v>88</v>
      </c>
      <c r="F34" s="16" t="s">
        <v>89</v>
      </c>
      <c r="G34" s="24" t="s">
        <v>60</v>
      </c>
      <c r="H34" s="12">
        <v>2</v>
      </c>
      <c r="I34" s="24" t="s">
        <v>48</v>
      </c>
      <c r="J34" s="52">
        <f t="shared" si="2"/>
        <v>1880.48</v>
      </c>
    </row>
    <row r="35" s="1" customFormat="1" ht="30" customHeight="1" spans="1:10">
      <c r="A35" s="19"/>
      <c r="B35" s="20"/>
      <c r="C35" s="21"/>
      <c r="D35" s="21"/>
      <c r="E35" s="15" t="s">
        <v>90</v>
      </c>
      <c r="F35" s="16" t="s">
        <v>91</v>
      </c>
      <c r="G35" s="24" t="s">
        <v>60</v>
      </c>
      <c r="H35" s="12">
        <v>2</v>
      </c>
      <c r="I35" s="24" t="s">
        <v>48</v>
      </c>
      <c r="J35" s="52">
        <f t="shared" si="2"/>
        <v>1880.48</v>
      </c>
    </row>
    <row r="36" s="1" customFormat="1" ht="30" customHeight="1" spans="1:10">
      <c r="A36" s="19"/>
      <c r="B36" s="20"/>
      <c r="C36" s="21"/>
      <c r="D36" s="21"/>
      <c r="E36" s="15" t="s">
        <v>92</v>
      </c>
      <c r="F36" s="16" t="s">
        <v>93</v>
      </c>
      <c r="G36" s="24" t="s">
        <v>60</v>
      </c>
      <c r="H36" s="12">
        <v>2</v>
      </c>
      <c r="I36" s="24" t="s">
        <v>48</v>
      </c>
      <c r="J36" s="52">
        <f t="shared" si="2"/>
        <v>1880.48</v>
      </c>
    </row>
    <row r="37" s="1" customFormat="1" ht="30" customHeight="1" spans="1:10">
      <c r="A37" s="19"/>
      <c r="B37" s="20"/>
      <c r="C37" s="21"/>
      <c r="D37" s="21"/>
      <c r="E37" s="15" t="s">
        <v>94</v>
      </c>
      <c r="F37" s="16" t="s">
        <v>95</v>
      </c>
      <c r="G37" s="24" t="s">
        <v>60</v>
      </c>
      <c r="H37" s="12">
        <v>2</v>
      </c>
      <c r="I37" s="24" t="s">
        <v>48</v>
      </c>
      <c r="J37" s="52">
        <f t="shared" si="2"/>
        <v>1880.48</v>
      </c>
    </row>
    <row r="38" s="1" customFormat="1" ht="30" customHeight="1" spans="1:10">
      <c r="A38" s="19"/>
      <c r="B38" s="20"/>
      <c r="C38" s="21"/>
      <c r="D38" s="21"/>
      <c r="E38" s="15" t="s">
        <v>96</v>
      </c>
      <c r="F38" s="16" t="s">
        <v>97</v>
      </c>
      <c r="G38" s="24" t="s">
        <v>60</v>
      </c>
      <c r="H38" s="12">
        <v>2</v>
      </c>
      <c r="I38" s="24" t="s">
        <v>48</v>
      </c>
      <c r="J38" s="52">
        <f t="shared" si="2"/>
        <v>1880.48</v>
      </c>
    </row>
    <row r="39" s="1" customFormat="1" ht="30" customHeight="1" spans="1:10">
      <c r="A39" s="19"/>
      <c r="B39" s="20"/>
      <c r="C39" s="21"/>
      <c r="D39" s="21"/>
      <c r="E39" s="15" t="s">
        <v>98</v>
      </c>
      <c r="F39" s="16" t="s">
        <v>99</v>
      </c>
      <c r="G39" s="24" t="s">
        <v>100</v>
      </c>
      <c r="H39" s="12">
        <v>1</v>
      </c>
      <c r="I39" s="24" t="s">
        <v>48</v>
      </c>
      <c r="J39" s="52">
        <f t="shared" ref="J39:J43" si="3">940.24*1</f>
        <v>940.24</v>
      </c>
    </row>
    <row r="40" s="1" customFormat="1" ht="30" customHeight="1" spans="1:10">
      <c r="A40" s="19"/>
      <c r="B40" s="20"/>
      <c r="C40" s="21"/>
      <c r="D40" s="21"/>
      <c r="E40" s="15" t="s">
        <v>101</v>
      </c>
      <c r="F40" s="16" t="s">
        <v>102</v>
      </c>
      <c r="G40" s="24" t="s">
        <v>100</v>
      </c>
      <c r="H40" s="12">
        <v>1</v>
      </c>
      <c r="I40" s="24" t="s">
        <v>48</v>
      </c>
      <c r="J40" s="52">
        <f t="shared" si="3"/>
        <v>940.24</v>
      </c>
    </row>
    <row r="41" s="1" customFormat="1" ht="30" customHeight="1" spans="1:10">
      <c r="A41" s="19"/>
      <c r="B41" s="20"/>
      <c r="C41" s="21"/>
      <c r="D41" s="21"/>
      <c r="E41" s="15" t="s">
        <v>103</v>
      </c>
      <c r="F41" s="16" t="s">
        <v>104</v>
      </c>
      <c r="G41" s="24" t="s">
        <v>100</v>
      </c>
      <c r="H41" s="12">
        <v>1</v>
      </c>
      <c r="I41" s="24" t="s">
        <v>48</v>
      </c>
      <c r="J41" s="52">
        <f t="shared" si="3"/>
        <v>940.24</v>
      </c>
    </row>
    <row r="42" s="1" customFormat="1" ht="30" customHeight="1" spans="1:10">
      <c r="A42" s="19"/>
      <c r="B42" s="20"/>
      <c r="C42" s="21"/>
      <c r="D42" s="21"/>
      <c r="E42" s="15" t="s">
        <v>105</v>
      </c>
      <c r="F42" s="16" t="s">
        <v>106</v>
      </c>
      <c r="G42" s="24" t="s">
        <v>100</v>
      </c>
      <c r="H42" s="12">
        <v>1</v>
      </c>
      <c r="I42" s="24" t="s">
        <v>48</v>
      </c>
      <c r="J42" s="52">
        <f t="shared" si="3"/>
        <v>940.24</v>
      </c>
    </row>
    <row r="43" s="1" customFormat="1" ht="30" customHeight="1" spans="1:10">
      <c r="A43" s="19"/>
      <c r="B43" s="20"/>
      <c r="C43" s="21"/>
      <c r="D43" s="21"/>
      <c r="E43" s="15" t="s">
        <v>107</v>
      </c>
      <c r="F43" s="16" t="s">
        <v>108</v>
      </c>
      <c r="G43" s="17" t="s">
        <v>100</v>
      </c>
      <c r="H43" s="18">
        <v>1</v>
      </c>
      <c r="I43" s="17" t="s">
        <v>48</v>
      </c>
      <c r="J43" s="51">
        <f t="shared" si="3"/>
        <v>940.24</v>
      </c>
    </row>
    <row r="44" s="1" customFormat="1" ht="30" customHeight="1" spans="1:10">
      <c r="A44" s="18">
        <v>2</v>
      </c>
      <c r="B44" s="25" t="s">
        <v>109</v>
      </c>
      <c r="C44" s="26">
        <v>3</v>
      </c>
      <c r="D44" s="26">
        <v>9</v>
      </c>
      <c r="E44" s="15" t="s">
        <v>110</v>
      </c>
      <c r="F44" s="16" t="s">
        <v>111</v>
      </c>
      <c r="G44" s="27" t="s">
        <v>53</v>
      </c>
      <c r="H44" s="28">
        <v>3</v>
      </c>
      <c r="I44" s="30" t="s">
        <v>48</v>
      </c>
      <c r="J44" s="28">
        <f>940.24*3</f>
        <v>2820.72</v>
      </c>
    </row>
    <row r="45" s="1" customFormat="1" ht="30" customHeight="1" spans="1:10">
      <c r="A45" s="18"/>
      <c r="B45" s="25"/>
      <c r="C45" s="26"/>
      <c r="D45" s="26"/>
      <c r="E45" s="15" t="s">
        <v>112</v>
      </c>
      <c r="F45" s="16" t="s">
        <v>113</v>
      </c>
      <c r="G45" s="27" t="s">
        <v>60</v>
      </c>
      <c r="H45" s="28">
        <v>2</v>
      </c>
      <c r="I45" s="30" t="s">
        <v>48</v>
      </c>
      <c r="J45" s="28">
        <f>940.24*2</f>
        <v>1880.48</v>
      </c>
    </row>
    <row r="46" s="1" customFormat="1" ht="30" customHeight="1" spans="1:10">
      <c r="A46" s="18"/>
      <c r="B46" s="25"/>
      <c r="C46" s="26"/>
      <c r="D46" s="26"/>
      <c r="E46" s="15" t="s">
        <v>114</v>
      </c>
      <c r="F46" s="29" t="s">
        <v>115</v>
      </c>
      <c r="G46" s="30" t="s">
        <v>18</v>
      </c>
      <c r="H46" s="28">
        <v>4</v>
      </c>
      <c r="I46" s="30" t="s">
        <v>48</v>
      </c>
      <c r="J46" s="53">
        <f>940.24*4</f>
        <v>3760.96</v>
      </c>
    </row>
    <row r="47" s="1" customFormat="1" ht="30" customHeight="1" spans="1:10">
      <c r="A47" s="19">
        <v>3</v>
      </c>
      <c r="B47" s="20" t="s">
        <v>116</v>
      </c>
      <c r="C47" s="21">
        <v>6</v>
      </c>
      <c r="D47" s="21">
        <v>23</v>
      </c>
      <c r="E47" s="15" t="s">
        <v>117</v>
      </c>
      <c r="F47" s="29" t="s">
        <v>118</v>
      </c>
      <c r="G47" s="17" t="s">
        <v>119</v>
      </c>
      <c r="H47" s="31">
        <v>4</v>
      </c>
      <c r="I47" s="54">
        <v>3746</v>
      </c>
      <c r="J47" s="55">
        <f t="shared" ref="J47:J50" si="4">952.23*4</f>
        <v>3808.92</v>
      </c>
    </row>
    <row r="48" s="1" customFormat="1" ht="30" customHeight="1" spans="1:10">
      <c r="A48" s="19"/>
      <c r="B48" s="20"/>
      <c r="C48" s="21"/>
      <c r="D48" s="21"/>
      <c r="E48" s="15" t="s">
        <v>120</v>
      </c>
      <c r="F48" s="16" t="s">
        <v>121</v>
      </c>
      <c r="G48" s="32" t="s">
        <v>119</v>
      </c>
      <c r="H48" s="31">
        <v>4</v>
      </c>
      <c r="I48" s="54">
        <v>3746</v>
      </c>
      <c r="J48" s="55">
        <f t="shared" si="4"/>
        <v>3808.92</v>
      </c>
    </row>
    <row r="49" s="1" customFormat="1" ht="30" customHeight="1" spans="1:10">
      <c r="A49" s="19"/>
      <c r="B49" s="20"/>
      <c r="C49" s="21"/>
      <c r="D49" s="21"/>
      <c r="E49" s="15" t="s">
        <v>122</v>
      </c>
      <c r="F49" s="16" t="s">
        <v>123</v>
      </c>
      <c r="G49" s="17" t="s">
        <v>119</v>
      </c>
      <c r="H49" s="31">
        <v>4</v>
      </c>
      <c r="I49" s="54">
        <v>3746</v>
      </c>
      <c r="J49" s="55">
        <f t="shared" si="4"/>
        <v>3808.92</v>
      </c>
    </row>
    <row r="50" s="1" customFormat="1" ht="30" customHeight="1" spans="1:10">
      <c r="A50" s="19"/>
      <c r="B50" s="20"/>
      <c r="C50" s="21"/>
      <c r="D50" s="21"/>
      <c r="E50" s="15" t="s">
        <v>124</v>
      </c>
      <c r="F50" s="16" t="s">
        <v>125</v>
      </c>
      <c r="G50" s="17" t="s">
        <v>119</v>
      </c>
      <c r="H50" s="31">
        <v>4</v>
      </c>
      <c r="I50" s="54">
        <v>3746</v>
      </c>
      <c r="J50" s="55">
        <f t="shared" si="4"/>
        <v>3808.92</v>
      </c>
    </row>
    <row r="51" s="1" customFormat="1" ht="30" customHeight="1" spans="1:10">
      <c r="A51" s="19"/>
      <c r="B51" s="20"/>
      <c r="C51" s="21"/>
      <c r="D51" s="21"/>
      <c r="E51" s="15" t="s">
        <v>126</v>
      </c>
      <c r="F51" s="16" t="s">
        <v>127</v>
      </c>
      <c r="G51" s="17" t="s">
        <v>128</v>
      </c>
      <c r="H51" s="31">
        <v>3</v>
      </c>
      <c r="I51" s="54">
        <v>3746</v>
      </c>
      <c r="J51" s="55">
        <f>952.23*3</f>
        <v>2856.69</v>
      </c>
    </row>
    <row r="52" s="1" customFormat="1" ht="30" customHeight="1" spans="1:10">
      <c r="A52" s="28"/>
      <c r="B52" s="33"/>
      <c r="C52" s="34"/>
      <c r="D52" s="34"/>
      <c r="E52" s="15" t="s">
        <v>129</v>
      </c>
      <c r="F52" s="16" t="s">
        <v>130</v>
      </c>
      <c r="G52" s="32" t="s">
        <v>119</v>
      </c>
      <c r="H52" s="31">
        <v>4</v>
      </c>
      <c r="I52" s="54">
        <v>3746</v>
      </c>
      <c r="J52" s="55">
        <f>952.23*4</f>
        <v>3808.92</v>
      </c>
    </row>
    <row r="53" s="1" customFormat="1" ht="30" customHeight="1" spans="1:10">
      <c r="A53" s="18">
        <v>4</v>
      </c>
      <c r="B53" s="25" t="s">
        <v>131</v>
      </c>
      <c r="C53" s="35">
        <v>1</v>
      </c>
      <c r="D53" s="35">
        <v>4</v>
      </c>
      <c r="E53" s="15" t="s">
        <v>132</v>
      </c>
      <c r="F53" s="36" t="s">
        <v>133</v>
      </c>
      <c r="G53" s="30" t="s">
        <v>119</v>
      </c>
      <c r="H53" s="28">
        <v>4</v>
      </c>
      <c r="I53" s="30" t="s">
        <v>48</v>
      </c>
      <c r="J53" s="53">
        <f>958.97*4</f>
        <v>3835.88</v>
      </c>
    </row>
    <row r="54" s="1" customFormat="1" ht="30" customHeight="1" spans="1:10">
      <c r="A54" s="12">
        <v>5</v>
      </c>
      <c r="B54" s="37" t="s">
        <v>134</v>
      </c>
      <c r="C54" s="38">
        <v>2</v>
      </c>
      <c r="D54" s="38">
        <v>6</v>
      </c>
      <c r="E54" s="15" t="s">
        <v>135</v>
      </c>
      <c r="F54" s="16" t="s">
        <v>136</v>
      </c>
      <c r="G54" s="17" t="s">
        <v>137</v>
      </c>
      <c r="H54" s="18">
        <v>1</v>
      </c>
      <c r="I54" s="17" t="s">
        <v>48</v>
      </c>
      <c r="J54" s="51">
        <f>964.59*1</f>
        <v>964.59</v>
      </c>
    </row>
    <row r="55" s="1" customFormat="1" ht="30" customHeight="1" spans="1:10">
      <c r="A55" s="19"/>
      <c r="B55" s="39"/>
      <c r="C55" s="40"/>
      <c r="D55" s="40"/>
      <c r="E55" s="15" t="s">
        <v>138</v>
      </c>
      <c r="F55" s="41" t="s">
        <v>139</v>
      </c>
      <c r="G55" s="17" t="s">
        <v>140</v>
      </c>
      <c r="H55" s="18">
        <v>5</v>
      </c>
      <c r="I55" s="17" t="s">
        <v>48</v>
      </c>
      <c r="J55" s="51">
        <f>964.59*5</f>
        <v>4822.95</v>
      </c>
    </row>
    <row r="56" s="1" customFormat="1" ht="30" customHeight="1" spans="1:10">
      <c r="A56" s="12">
        <v>6</v>
      </c>
      <c r="B56" s="13" t="s">
        <v>141</v>
      </c>
      <c r="C56" s="14">
        <v>1</v>
      </c>
      <c r="D56" s="14">
        <v>5</v>
      </c>
      <c r="E56" s="15" t="s">
        <v>142</v>
      </c>
      <c r="F56" s="42" t="s">
        <v>143</v>
      </c>
      <c r="G56" s="17" t="s">
        <v>140</v>
      </c>
      <c r="H56" s="18">
        <v>5</v>
      </c>
      <c r="I56" s="17" t="s">
        <v>48</v>
      </c>
      <c r="J56" s="51">
        <f>943.24*5</f>
        <v>4716.2</v>
      </c>
    </row>
    <row r="57" s="1" customFormat="1" ht="30" customHeight="1" spans="1:10">
      <c r="A57" s="12">
        <v>7</v>
      </c>
      <c r="B57" s="13" t="s">
        <v>144</v>
      </c>
      <c r="C57" s="14">
        <v>2</v>
      </c>
      <c r="D57" s="14">
        <v>7</v>
      </c>
      <c r="E57" s="15" t="s">
        <v>145</v>
      </c>
      <c r="F57" s="16" t="s">
        <v>146</v>
      </c>
      <c r="G57" s="17" t="s">
        <v>53</v>
      </c>
      <c r="H57" s="18">
        <v>3</v>
      </c>
      <c r="I57" s="17" t="s">
        <v>48</v>
      </c>
      <c r="J57" s="51">
        <f>958.97*3</f>
        <v>2876.91</v>
      </c>
    </row>
    <row r="58" s="1" customFormat="1" ht="30" customHeight="1" spans="1:10">
      <c r="A58" s="19"/>
      <c r="B58" s="20"/>
      <c r="C58" s="21"/>
      <c r="D58" s="21"/>
      <c r="E58" s="15" t="s">
        <v>147</v>
      </c>
      <c r="F58" s="16" t="s">
        <v>148</v>
      </c>
      <c r="G58" s="17" t="s">
        <v>18</v>
      </c>
      <c r="H58" s="18">
        <v>4</v>
      </c>
      <c r="I58" s="17" t="s">
        <v>48</v>
      </c>
      <c r="J58" s="51">
        <f>958.97*4</f>
        <v>3835.88</v>
      </c>
    </row>
    <row r="59" s="1" customFormat="1" ht="30" customHeight="1" spans="1:10">
      <c r="A59" s="18">
        <v>8</v>
      </c>
      <c r="B59" s="25" t="s">
        <v>149</v>
      </c>
      <c r="C59" s="43">
        <v>1</v>
      </c>
      <c r="D59" s="43">
        <v>2</v>
      </c>
      <c r="E59" s="15" t="s">
        <v>150</v>
      </c>
      <c r="F59" s="44" t="s">
        <v>151</v>
      </c>
      <c r="G59" s="17" t="s">
        <v>152</v>
      </c>
      <c r="H59" s="18">
        <v>2</v>
      </c>
      <c r="I59" s="17" t="s">
        <v>48</v>
      </c>
      <c r="J59" s="51">
        <f>940.24*2</f>
        <v>1880.48</v>
      </c>
    </row>
    <row r="60" s="1" customFormat="1" ht="30" customHeight="1" spans="1:10">
      <c r="A60" s="12">
        <v>9</v>
      </c>
      <c r="B60" s="37" t="s">
        <v>153</v>
      </c>
      <c r="C60" s="45">
        <v>2</v>
      </c>
      <c r="D60" s="45">
        <v>6</v>
      </c>
      <c r="E60" s="15" t="s">
        <v>154</v>
      </c>
      <c r="F60" s="16" t="s">
        <v>155</v>
      </c>
      <c r="G60" s="17" t="s">
        <v>100</v>
      </c>
      <c r="H60" s="18">
        <v>1</v>
      </c>
      <c r="I60" s="17" t="s">
        <v>48</v>
      </c>
      <c r="J60" s="51">
        <f>958.97*1</f>
        <v>958.97</v>
      </c>
    </row>
    <row r="61" s="1" customFormat="1" ht="30" customHeight="1" spans="1:10">
      <c r="A61" s="19"/>
      <c r="B61" s="39"/>
      <c r="C61" s="46"/>
      <c r="D61" s="46"/>
      <c r="E61" s="15" t="s">
        <v>156</v>
      </c>
      <c r="F61" s="29" t="s">
        <v>157</v>
      </c>
      <c r="G61" s="17" t="s">
        <v>140</v>
      </c>
      <c r="H61" s="18">
        <v>5</v>
      </c>
      <c r="I61" s="17" t="s">
        <v>158</v>
      </c>
      <c r="J61" s="51">
        <f>1092.09*5</f>
        <v>5460.45</v>
      </c>
    </row>
    <row r="62" s="1" customFormat="1" ht="30" customHeight="1" spans="1:10">
      <c r="A62" s="18">
        <v>10</v>
      </c>
      <c r="B62" s="25" t="s">
        <v>159</v>
      </c>
      <c r="C62" s="26">
        <v>1</v>
      </c>
      <c r="D62" s="26">
        <v>3</v>
      </c>
      <c r="E62" s="15" t="s">
        <v>160</v>
      </c>
      <c r="F62" s="41" t="s">
        <v>161</v>
      </c>
      <c r="G62" s="17" t="s">
        <v>14</v>
      </c>
      <c r="H62" s="18">
        <v>3</v>
      </c>
      <c r="I62" s="17" t="s">
        <v>162</v>
      </c>
      <c r="J62" s="51">
        <f>968.86*3</f>
        <v>2906.58</v>
      </c>
    </row>
    <row r="63" s="1" customFormat="1" ht="30" customHeight="1" spans="1:10">
      <c r="A63" s="18">
        <v>11</v>
      </c>
      <c r="B63" s="25" t="s">
        <v>163</v>
      </c>
      <c r="C63" s="26">
        <v>1</v>
      </c>
      <c r="D63" s="26">
        <v>2</v>
      </c>
      <c r="E63" s="15" t="s">
        <v>164</v>
      </c>
      <c r="F63" s="47" t="s">
        <v>165</v>
      </c>
      <c r="G63" s="17" t="s">
        <v>152</v>
      </c>
      <c r="H63" s="18">
        <v>2</v>
      </c>
      <c r="I63" s="30">
        <v>6731</v>
      </c>
      <c r="J63" s="53">
        <f>1689.48*2</f>
        <v>3378.96</v>
      </c>
    </row>
    <row r="64" s="1" customFormat="1" ht="30" customHeight="1" spans="1:10">
      <c r="A64" s="19">
        <v>12</v>
      </c>
      <c r="B64" s="20" t="s">
        <v>166</v>
      </c>
      <c r="C64" s="20">
        <v>2</v>
      </c>
      <c r="D64" s="20">
        <v>10</v>
      </c>
      <c r="E64" s="15" t="s">
        <v>167</v>
      </c>
      <c r="F64" s="29" t="s">
        <v>168</v>
      </c>
      <c r="G64" s="17" t="s">
        <v>140</v>
      </c>
      <c r="H64" s="18">
        <v>5</v>
      </c>
      <c r="I64" s="17" t="s">
        <v>48</v>
      </c>
      <c r="J64" s="53">
        <f>940.24*5</f>
        <v>4701.2</v>
      </c>
    </row>
    <row r="65" s="1" customFormat="1" ht="30" customHeight="1" spans="1:10">
      <c r="A65" s="28"/>
      <c r="B65" s="33"/>
      <c r="C65" s="33"/>
      <c r="D65" s="33"/>
      <c r="E65" s="15" t="s">
        <v>169</v>
      </c>
      <c r="F65" s="56" t="s">
        <v>170</v>
      </c>
      <c r="G65" s="17" t="s">
        <v>140</v>
      </c>
      <c r="H65" s="18">
        <v>5</v>
      </c>
      <c r="I65" s="17" t="s">
        <v>48</v>
      </c>
      <c r="J65" s="53">
        <f>940.24*5</f>
        <v>4701.2</v>
      </c>
    </row>
    <row r="66" s="1" customFormat="1" ht="30" customHeight="1" spans="1:10">
      <c r="A66" s="28">
        <v>13</v>
      </c>
      <c r="B66" s="33" t="s">
        <v>171</v>
      </c>
      <c r="C66" s="57">
        <v>1</v>
      </c>
      <c r="D66" s="57">
        <v>4</v>
      </c>
      <c r="E66" s="15" t="s">
        <v>172</v>
      </c>
      <c r="F66" s="44" t="s">
        <v>173</v>
      </c>
      <c r="G66" s="17" t="s">
        <v>18</v>
      </c>
      <c r="H66" s="18">
        <v>4</v>
      </c>
      <c r="I66" s="17" t="s">
        <v>48</v>
      </c>
      <c r="J66" s="51">
        <f>940.24*4</f>
        <v>3760.96</v>
      </c>
    </row>
    <row r="67" s="1" customFormat="1" ht="30" customHeight="1" spans="1:10">
      <c r="A67" s="19">
        <v>14</v>
      </c>
      <c r="B67" s="20" t="s">
        <v>174</v>
      </c>
      <c r="C67" s="58">
        <v>1</v>
      </c>
      <c r="D67" s="58">
        <v>5</v>
      </c>
      <c r="E67" s="15" t="s">
        <v>175</v>
      </c>
      <c r="F67" s="44" t="s">
        <v>176</v>
      </c>
      <c r="G67" s="17" t="s">
        <v>140</v>
      </c>
      <c r="H67" s="18">
        <v>5</v>
      </c>
      <c r="I67" s="17" t="s">
        <v>48</v>
      </c>
      <c r="J67" s="51">
        <f>943.24*5</f>
        <v>4716.2</v>
      </c>
    </row>
    <row r="68" s="1" customFormat="1" ht="30" customHeight="1" spans="1:10">
      <c r="A68" s="18">
        <v>15</v>
      </c>
      <c r="B68" s="25" t="s">
        <v>177</v>
      </c>
      <c r="C68" s="16">
        <v>4</v>
      </c>
      <c r="D68" s="16">
        <v>14</v>
      </c>
      <c r="E68" s="15" t="s">
        <v>178</v>
      </c>
      <c r="F68" s="16" t="s">
        <v>179</v>
      </c>
      <c r="G68" s="17" t="s">
        <v>152</v>
      </c>
      <c r="H68" s="18">
        <v>2</v>
      </c>
      <c r="I68" s="17" t="s">
        <v>180</v>
      </c>
      <c r="J68" s="51">
        <f>884.99*2</f>
        <v>1769.98</v>
      </c>
    </row>
    <row r="69" s="1" customFormat="1" ht="30" customHeight="1" spans="1:10">
      <c r="A69" s="18"/>
      <c r="B69" s="25"/>
      <c r="C69" s="16"/>
      <c r="D69" s="16"/>
      <c r="E69" s="15" t="s">
        <v>181</v>
      </c>
      <c r="F69" s="29" t="s">
        <v>182</v>
      </c>
      <c r="G69" s="17" t="s">
        <v>152</v>
      </c>
      <c r="H69" s="18">
        <v>2</v>
      </c>
      <c r="I69" s="17" t="s">
        <v>48</v>
      </c>
      <c r="J69" s="51">
        <f>884.99*2</f>
        <v>1769.98</v>
      </c>
    </row>
    <row r="70" s="1" customFormat="1" ht="30" customHeight="1" spans="1:10">
      <c r="A70" s="18"/>
      <c r="B70" s="25"/>
      <c r="C70" s="16"/>
      <c r="D70" s="16"/>
      <c r="E70" s="15" t="s">
        <v>183</v>
      </c>
      <c r="F70" s="16" t="s">
        <v>184</v>
      </c>
      <c r="G70" s="17" t="s">
        <v>140</v>
      </c>
      <c r="H70" s="18">
        <v>5</v>
      </c>
      <c r="I70" s="17" t="s">
        <v>48</v>
      </c>
      <c r="J70" s="51">
        <f t="shared" ref="J70:J75" si="5">958.97*5</f>
        <v>4794.85</v>
      </c>
    </row>
    <row r="71" s="1" customFormat="1" ht="30" customHeight="1" spans="1:10">
      <c r="A71" s="18"/>
      <c r="B71" s="25"/>
      <c r="C71" s="16"/>
      <c r="D71" s="16"/>
      <c r="E71" s="15" t="s">
        <v>185</v>
      </c>
      <c r="F71" s="29" t="s">
        <v>186</v>
      </c>
      <c r="G71" s="17" t="s">
        <v>140</v>
      </c>
      <c r="H71" s="18">
        <v>5</v>
      </c>
      <c r="I71" s="17" t="s">
        <v>48</v>
      </c>
      <c r="J71" s="51">
        <f t="shared" si="5"/>
        <v>4794.85</v>
      </c>
    </row>
    <row r="72" s="1" customFormat="1" ht="30" customHeight="1" spans="1:10">
      <c r="A72" s="19">
        <v>16</v>
      </c>
      <c r="B72" s="20" t="s">
        <v>187</v>
      </c>
      <c r="C72" s="59">
        <v>2</v>
      </c>
      <c r="D72" s="59">
        <v>6</v>
      </c>
      <c r="E72" s="15" t="s">
        <v>188</v>
      </c>
      <c r="F72" s="16" t="s">
        <v>189</v>
      </c>
      <c r="G72" s="17" t="s">
        <v>14</v>
      </c>
      <c r="H72" s="18">
        <v>3</v>
      </c>
      <c r="I72" s="17" t="s">
        <v>48</v>
      </c>
      <c r="J72" s="51">
        <f>940.24*3</f>
        <v>2820.72</v>
      </c>
    </row>
    <row r="73" s="1" customFormat="1" ht="30" customHeight="1" spans="1:10">
      <c r="A73" s="28"/>
      <c r="B73" s="33"/>
      <c r="C73" s="60"/>
      <c r="D73" s="60"/>
      <c r="E73" s="15" t="s">
        <v>190</v>
      </c>
      <c r="F73" s="16" t="s">
        <v>191</v>
      </c>
      <c r="G73" s="17" t="s">
        <v>14</v>
      </c>
      <c r="H73" s="18">
        <v>3</v>
      </c>
      <c r="I73" s="17" t="s">
        <v>48</v>
      </c>
      <c r="J73" s="51">
        <f>940.24*3</f>
        <v>2820.72</v>
      </c>
    </row>
    <row r="74" s="1" customFormat="1" ht="30" customHeight="1" spans="1:10">
      <c r="A74" s="28">
        <v>17</v>
      </c>
      <c r="B74" s="33" t="s">
        <v>192</v>
      </c>
      <c r="C74" s="57">
        <v>1</v>
      </c>
      <c r="D74" s="57">
        <v>5</v>
      </c>
      <c r="E74" s="15" t="s">
        <v>193</v>
      </c>
      <c r="F74" s="41" t="s">
        <v>194</v>
      </c>
      <c r="G74" s="17" t="s">
        <v>140</v>
      </c>
      <c r="H74" s="18">
        <v>5</v>
      </c>
      <c r="I74" s="17" t="s">
        <v>48</v>
      </c>
      <c r="J74" s="51">
        <f>940.24*5</f>
        <v>4701.2</v>
      </c>
    </row>
    <row r="75" s="1" customFormat="1" ht="30" customHeight="1" spans="1:10">
      <c r="A75" s="28">
        <v>18</v>
      </c>
      <c r="B75" s="33" t="s">
        <v>195</v>
      </c>
      <c r="C75" s="57">
        <v>1</v>
      </c>
      <c r="D75" s="57">
        <v>5</v>
      </c>
      <c r="E75" s="15" t="s">
        <v>196</v>
      </c>
      <c r="F75" s="44" t="s">
        <v>197</v>
      </c>
      <c r="G75" s="17" t="s">
        <v>140</v>
      </c>
      <c r="H75" s="18">
        <v>5</v>
      </c>
      <c r="I75" s="17" t="s">
        <v>48</v>
      </c>
      <c r="J75" s="51">
        <f t="shared" si="5"/>
        <v>4794.85</v>
      </c>
    </row>
    <row r="76" s="1" customFormat="1" ht="30" customHeight="1" spans="1:10">
      <c r="A76" s="19">
        <v>19</v>
      </c>
      <c r="B76" s="20" t="s">
        <v>198</v>
      </c>
      <c r="C76" s="58">
        <v>1</v>
      </c>
      <c r="D76" s="58">
        <v>2</v>
      </c>
      <c r="E76" s="15" t="s">
        <v>199</v>
      </c>
      <c r="F76" s="23" t="s">
        <v>200</v>
      </c>
      <c r="G76" s="24" t="s">
        <v>60</v>
      </c>
      <c r="H76" s="12">
        <v>2</v>
      </c>
      <c r="I76" s="24" t="s">
        <v>48</v>
      </c>
      <c r="J76" s="52">
        <f>973.96*2</f>
        <v>1947.92</v>
      </c>
    </row>
    <row r="77" s="1" customFormat="1" ht="30" customHeight="1" spans="1:10">
      <c r="A77" s="18">
        <v>20</v>
      </c>
      <c r="B77" s="25" t="s">
        <v>201</v>
      </c>
      <c r="C77" s="26">
        <v>1</v>
      </c>
      <c r="D77" s="26">
        <v>1</v>
      </c>
      <c r="E77" s="15" t="s">
        <v>202</v>
      </c>
      <c r="F77" s="16" t="s">
        <v>203</v>
      </c>
      <c r="G77" s="17" t="s">
        <v>204</v>
      </c>
      <c r="H77" s="18">
        <v>1</v>
      </c>
      <c r="I77" s="17" t="s">
        <v>48</v>
      </c>
      <c r="J77" s="51">
        <f>958.97*1</f>
        <v>958.97</v>
      </c>
    </row>
    <row r="78" s="1" customFormat="1" ht="30" customHeight="1" spans="1:10">
      <c r="A78" s="19">
        <v>21</v>
      </c>
      <c r="B78" s="20" t="s">
        <v>205</v>
      </c>
      <c r="C78" s="59">
        <v>8</v>
      </c>
      <c r="D78" s="59">
        <v>29</v>
      </c>
      <c r="E78" s="15" t="s">
        <v>206</v>
      </c>
      <c r="F78" s="61" t="s">
        <v>207</v>
      </c>
      <c r="G78" s="30" t="s">
        <v>140</v>
      </c>
      <c r="H78" s="28">
        <v>5</v>
      </c>
      <c r="I78" s="30" t="s">
        <v>48</v>
      </c>
      <c r="J78" s="53">
        <f t="shared" ref="J78:J82" si="6">958.97*5</f>
        <v>4794.85</v>
      </c>
    </row>
    <row r="79" s="1" customFormat="1" ht="30" customHeight="1" spans="1:10">
      <c r="A79" s="19"/>
      <c r="B79" s="20"/>
      <c r="C79" s="59"/>
      <c r="D79" s="59"/>
      <c r="E79" s="15" t="s">
        <v>208</v>
      </c>
      <c r="F79" s="61" t="s">
        <v>209</v>
      </c>
      <c r="G79" s="30" t="s">
        <v>140</v>
      </c>
      <c r="H79" s="28">
        <v>5</v>
      </c>
      <c r="I79" s="30" t="s">
        <v>48</v>
      </c>
      <c r="J79" s="53">
        <f t="shared" si="6"/>
        <v>4794.85</v>
      </c>
    </row>
    <row r="80" s="1" customFormat="1" ht="30" customHeight="1" spans="1:10">
      <c r="A80" s="19"/>
      <c r="B80" s="20"/>
      <c r="C80" s="59"/>
      <c r="D80" s="59"/>
      <c r="E80" s="15" t="s">
        <v>210</v>
      </c>
      <c r="F80" s="61" t="s">
        <v>211</v>
      </c>
      <c r="G80" s="30" t="s">
        <v>140</v>
      </c>
      <c r="H80" s="28">
        <v>5</v>
      </c>
      <c r="I80" s="30" t="s">
        <v>48</v>
      </c>
      <c r="J80" s="53">
        <f t="shared" si="6"/>
        <v>4794.85</v>
      </c>
    </row>
    <row r="81" s="1" customFormat="1" ht="30" customHeight="1" spans="1:10">
      <c r="A81" s="19"/>
      <c r="B81" s="20"/>
      <c r="C81" s="59"/>
      <c r="D81" s="59"/>
      <c r="E81" s="15" t="s">
        <v>212</v>
      </c>
      <c r="F81" s="61" t="s">
        <v>213</v>
      </c>
      <c r="G81" s="30" t="s">
        <v>140</v>
      </c>
      <c r="H81" s="28">
        <v>5</v>
      </c>
      <c r="I81" s="30" t="s">
        <v>48</v>
      </c>
      <c r="J81" s="53">
        <f t="shared" si="6"/>
        <v>4794.85</v>
      </c>
    </row>
    <row r="82" s="1" customFormat="1" ht="30" customHeight="1" spans="1:10">
      <c r="A82" s="19"/>
      <c r="B82" s="20"/>
      <c r="C82" s="59"/>
      <c r="D82" s="59"/>
      <c r="E82" s="15" t="s">
        <v>214</v>
      </c>
      <c r="F82" s="61" t="s">
        <v>215</v>
      </c>
      <c r="G82" s="30" t="s">
        <v>140</v>
      </c>
      <c r="H82" s="28">
        <v>5</v>
      </c>
      <c r="I82" s="30" t="s">
        <v>48</v>
      </c>
      <c r="J82" s="53">
        <f t="shared" si="6"/>
        <v>4794.85</v>
      </c>
    </row>
    <row r="83" s="1" customFormat="1" ht="30" customHeight="1" spans="1:10">
      <c r="A83" s="19"/>
      <c r="B83" s="20"/>
      <c r="C83" s="59"/>
      <c r="D83" s="59"/>
      <c r="E83" s="15" t="s">
        <v>216</v>
      </c>
      <c r="F83" s="61" t="s">
        <v>217</v>
      </c>
      <c r="G83" s="30" t="s">
        <v>60</v>
      </c>
      <c r="H83" s="28">
        <v>2</v>
      </c>
      <c r="I83" s="30" t="s">
        <v>48</v>
      </c>
      <c r="J83" s="53">
        <f>958.97*2</f>
        <v>1917.94</v>
      </c>
    </row>
    <row r="84" s="1" customFormat="1" ht="30" customHeight="1" spans="1:10">
      <c r="A84" s="19"/>
      <c r="B84" s="20"/>
      <c r="C84" s="59"/>
      <c r="D84" s="59"/>
      <c r="E84" s="15" t="s">
        <v>218</v>
      </c>
      <c r="F84" s="61" t="s">
        <v>219</v>
      </c>
      <c r="G84" s="30" t="s">
        <v>100</v>
      </c>
      <c r="H84" s="28">
        <v>1</v>
      </c>
      <c r="I84" s="30" t="s">
        <v>48</v>
      </c>
      <c r="J84" s="53">
        <f>958.97*1</f>
        <v>958.97</v>
      </c>
    </row>
    <row r="85" s="1" customFormat="1" ht="30" customHeight="1" spans="1:10">
      <c r="A85" s="19"/>
      <c r="B85" s="20"/>
      <c r="C85" s="59"/>
      <c r="D85" s="59"/>
      <c r="E85" s="15" t="s">
        <v>220</v>
      </c>
      <c r="F85" s="61" t="s">
        <v>221</v>
      </c>
      <c r="G85" s="30" t="s">
        <v>100</v>
      </c>
      <c r="H85" s="28">
        <v>1</v>
      </c>
      <c r="I85" s="30" t="s">
        <v>48</v>
      </c>
      <c r="J85" s="53">
        <f>958.97*1</f>
        <v>958.97</v>
      </c>
    </row>
    <row r="86" s="1" customFormat="1" ht="30" customHeight="1" spans="1:10">
      <c r="A86" s="18">
        <v>22</v>
      </c>
      <c r="B86" s="25" t="s">
        <v>222</v>
      </c>
      <c r="C86" s="62">
        <v>1</v>
      </c>
      <c r="D86" s="62">
        <v>3</v>
      </c>
      <c r="E86" s="15" t="s">
        <v>223</v>
      </c>
      <c r="F86" s="61" t="s">
        <v>224</v>
      </c>
      <c r="G86" s="30" t="s">
        <v>53</v>
      </c>
      <c r="H86" s="28">
        <v>3</v>
      </c>
      <c r="I86" s="30" t="s">
        <v>48</v>
      </c>
      <c r="J86" s="53">
        <f>946.24*3</f>
        <v>2838.72</v>
      </c>
    </row>
    <row r="87" s="1" customFormat="1" ht="30" customHeight="1" spans="1:10">
      <c r="A87" s="19">
        <v>23</v>
      </c>
      <c r="B87" s="20" t="s">
        <v>225</v>
      </c>
      <c r="C87" s="63">
        <v>5</v>
      </c>
      <c r="D87" s="59">
        <v>5</v>
      </c>
      <c r="E87" s="15" t="s">
        <v>226</v>
      </c>
      <c r="F87" s="16" t="s">
        <v>227</v>
      </c>
      <c r="G87" s="17" t="s">
        <v>228</v>
      </c>
      <c r="H87" s="18">
        <v>1</v>
      </c>
      <c r="I87" s="17" t="s">
        <v>48</v>
      </c>
      <c r="J87" s="51">
        <f t="shared" ref="J87:J91" si="7">964.22*1</f>
        <v>964.22</v>
      </c>
    </row>
    <row r="88" s="1" customFormat="1" ht="30" customHeight="1" spans="1:10">
      <c r="A88" s="19"/>
      <c r="B88" s="20"/>
      <c r="C88" s="63"/>
      <c r="D88" s="59"/>
      <c r="E88" s="15" t="s">
        <v>229</v>
      </c>
      <c r="F88" s="16" t="s">
        <v>230</v>
      </c>
      <c r="G88" s="17" t="s">
        <v>228</v>
      </c>
      <c r="H88" s="18">
        <v>1</v>
      </c>
      <c r="I88" s="17" t="s">
        <v>48</v>
      </c>
      <c r="J88" s="51">
        <f t="shared" si="7"/>
        <v>964.22</v>
      </c>
    </row>
    <row r="89" s="1" customFormat="1" ht="30" customHeight="1" spans="1:10">
      <c r="A89" s="19"/>
      <c r="B89" s="20"/>
      <c r="C89" s="63"/>
      <c r="D89" s="59"/>
      <c r="E89" s="15" t="s">
        <v>231</v>
      </c>
      <c r="F89" s="16" t="s">
        <v>232</v>
      </c>
      <c r="G89" s="17" t="s">
        <v>228</v>
      </c>
      <c r="H89" s="18">
        <v>1</v>
      </c>
      <c r="I89" s="17" t="s">
        <v>48</v>
      </c>
      <c r="J89" s="51">
        <f t="shared" si="7"/>
        <v>964.22</v>
      </c>
    </row>
    <row r="90" s="1" customFormat="1" ht="30" customHeight="1" spans="1:10">
      <c r="A90" s="19"/>
      <c r="B90" s="20"/>
      <c r="C90" s="63"/>
      <c r="D90" s="59"/>
      <c r="E90" s="15" t="s">
        <v>233</v>
      </c>
      <c r="F90" s="16" t="s">
        <v>234</v>
      </c>
      <c r="G90" s="17" t="s">
        <v>228</v>
      </c>
      <c r="H90" s="18">
        <v>1</v>
      </c>
      <c r="I90" s="17" t="s">
        <v>48</v>
      </c>
      <c r="J90" s="51">
        <f t="shared" si="7"/>
        <v>964.22</v>
      </c>
    </row>
    <row r="91" s="1" customFormat="1" ht="30" customHeight="1" spans="1:10">
      <c r="A91" s="28"/>
      <c r="B91" s="33"/>
      <c r="C91" s="64"/>
      <c r="D91" s="60"/>
      <c r="E91" s="15" t="s">
        <v>235</v>
      </c>
      <c r="F91" s="16" t="s">
        <v>236</v>
      </c>
      <c r="G91" s="17" t="s">
        <v>228</v>
      </c>
      <c r="H91" s="18">
        <v>1</v>
      </c>
      <c r="I91" s="17" t="s">
        <v>48</v>
      </c>
      <c r="J91" s="51">
        <f t="shared" si="7"/>
        <v>964.22</v>
      </c>
    </row>
    <row r="92" s="1" customFormat="1" ht="30" customHeight="1" spans="1:10">
      <c r="A92" s="19">
        <v>24</v>
      </c>
      <c r="B92" s="20" t="s">
        <v>237</v>
      </c>
      <c r="C92" s="63">
        <v>2</v>
      </c>
      <c r="D92" s="59">
        <v>6</v>
      </c>
      <c r="E92" s="15" t="s">
        <v>238</v>
      </c>
      <c r="F92" s="16" t="s">
        <v>239</v>
      </c>
      <c r="G92" s="17" t="s">
        <v>14</v>
      </c>
      <c r="H92" s="18">
        <v>3</v>
      </c>
      <c r="I92" s="17" t="s">
        <v>240</v>
      </c>
      <c r="J92" s="51">
        <f>1034.5*3</f>
        <v>3103.5</v>
      </c>
    </row>
    <row r="93" s="1" customFormat="1" ht="30" customHeight="1" spans="1:10">
      <c r="A93" s="28"/>
      <c r="B93" s="33"/>
      <c r="C93" s="64"/>
      <c r="D93" s="60"/>
      <c r="E93" s="15" t="s">
        <v>241</v>
      </c>
      <c r="F93" s="16" t="s">
        <v>242</v>
      </c>
      <c r="G93" s="17" t="s">
        <v>14</v>
      </c>
      <c r="H93" s="18">
        <v>3</v>
      </c>
      <c r="I93" s="17" t="s">
        <v>48</v>
      </c>
      <c r="J93" s="51">
        <f>958.97*3</f>
        <v>2876.91</v>
      </c>
    </row>
    <row r="94" s="1" customFormat="1" ht="30" customHeight="1" spans="1:10">
      <c r="A94" s="28">
        <v>25</v>
      </c>
      <c r="B94" s="33" t="s">
        <v>243</v>
      </c>
      <c r="C94" s="65">
        <v>1</v>
      </c>
      <c r="D94" s="66">
        <v>1</v>
      </c>
      <c r="E94" s="15" t="s">
        <v>244</v>
      </c>
      <c r="F94" s="16" t="s">
        <v>245</v>
      </c>
      <c r="G94" s="17" t="s">
        <v>100</v>
      </c>
      <c r="H94" s="18">
        <v>1</v>
      </c>
      <c r="I94" s="17" t="s">
        <v>48</v>
      </c>
      <c r="J94" s="51">
        <f>958.97</f>
        <v>958.97</v>
      </c>
    </row>
    <row r="95" s="1" customFormat="1" ht="30" customHeight="1" spans="1:10">
      <c r="A95" s="28">
        <v>26</v>
      </c>
      <c r="B95" s="33" t="s">
        <v>246</v>
      </c>
      <c r="C95" s="67">
        <v>1</v>
      </c>
      <c r="D95" s="67">
        <v>10</v>
      </c>
      <c r="E95" s="15" t="s">
        <v>247</v>
      </c>
      <c r="F95" s="16" t="s">
        <v>248</v>
      </c>
      <c r="G95" s="17" t="s">
        <v>249</v>
      </c>
      <c r="H95" s="18">
        <v>10</v>
      </c>
      <c r="I95" s="17" t="s">
        <v>48</v>
      </c>
      <c r="J95" s="51">
        <f>958.97*10</f>
        <v>9589.7</v>
      </c>
    </row>
    <row r="96" s="1" customFormat="1" ht="30" customHeight="1" spans="1:10">
      <c r="A96" s="28">
        <v>27</v>
      </c>
      <c r="B96" s="33" t="s">
        <v>250</v>
      </c>
      <c r="C96" s="65">
        <v>1</v>
      </c>
      <c r="D96" s="66">
        <v>7</v>
      </c>
      <c r="E96" s="15" t="s">
        <v>251</v>
      </c>
      <c r="F96" s="16" t="s">
        <v>252</v>
      </c>
      <c r="G96" s="17" t="s">
        <v>253</v>
      </c>
      <c r="H96" s="18">
        <v>7</v>
      </c>
      <c r="I96" s="17" t="s">
        <v>254</v>
      </c>
      <c r="J96" s="51">
        <f>2913.86*7</f>
        <v>20397.02</v>
      </c>
    </row>
    <row r="97" s="1" customFormat="1" ht="30" customHeight="1" spans="1:10">
      <c r="A97" s="28">
        <v>28</v>
      </c>
      <c r="B97" s="33" t="s">
        <v>255</v>
      </c>
      <c r="C97" s="65">
        <v>1</v>
      </c>
      <c r="D97" s="66">
        <v>2</v>
      </c>
      <c r="E97" s="15" t="s">
        <v>256</v>
      </c>
      <c r="F97" s="16" t="s">
        <v>257</v>
      </c>
      <c r="G97" s="17" t="s">
        <v>258</v>
      </c>
      <c r="H97" s="18">
        <v>2</v>
      </c>
      <c r="I97" s="17" t="s">
        <v>48</v>
      </c>
      <c r="J97" s="51">
        <f>943.24*2</f>
        <v>1886.48</v>
      </c>
    </row>
    <row r="98" s="1" customFormat="1" ht="30" customHeight="1" spans="1:10">
      <c r="A98" s="19">
        <v>29</v>
      </c>
      <c r="B98" s="20" t="s">
        <v>259</v>
      </c>
      <c r="C98" s="63">
        <v>2</v>
      </c>
      <c r="D98" s="63">
        <v>7</v>
      </c>
      <c r="E98" s="15" t="s">
        <v>260</v>
      </c>
      <c r="F98" s="68" t="s">
        <v>261</v>
      </c>
      <c r="G98" s="17" t="s">
        <v>18</v>
      </c>
      <c r="H98" s="18">
        <v>4</v>
      </c>
      <c r="I98" s="17" t="s">
        <v>262</v>
      </c>
      <c r="J98" s="51">
        <f>1190.24*4</f>
        <v>4760.96</v>
      </c>
    </row>
    <row r="99" s="1" customFormat="1" ht="30" customHeight="1" spans="1:10">
      <c r="A99" s="28"/>
      <c r="B99" s="33"/>
      <c r="C99" s="64"/>
      <c r="D99" s="64"/>
      <c r="E99" s="15" t="s">
        <v>263</v>
      </c>
      <c r="F99" s="68" t="s">
        <v>264</v>
      </c>
      <c r="G99" s="17" t="s">
        <v>265</v>
      </c>
      <c r="H99" s="18">
        <v>3</v>
      </c>
      <c r="I99" s="17" t="s">
        <v>266</v>
      </c>
      <c r="J99" s="51">
        <f>1380.5*3</f>
        <v>4141.5</v>
      </c>
    </row>
    <row r="100" s="1" customFormat="1" ht="30" customHeight="1" spans="1:10">
      <c r="A100" s="28">
        <v>30</v>
      </c>
      <c r="B100" s="33" t="s">
        <v>267</v>
      </c>
      <c r="C100" s="67">
        <v>1</v>
      </c>
      <c r="D100" s="67">
        <v>3</v>
      </c>
      <c r="E100" s="15" t="s">
        <v>268</v>
      </c>
      <c r="F100" s="16" t="s">
        <v>269</v>
      </c>
      <c r="G100" s="17" t="s">
        <v>53</v>
      </c>
      <c r="H100" s="18">
        <v>3</v>
      </c>
      <c r="I100" s="17" t="s">
        <v>48</v>
      </c>
      <c r="J100" s="51">
        <f>958.97*3</f>
        <v>2876.91</v>
      </c>
    </row>
    <row r="101" s="1" customFormat="1" ht="30" customHeight="1" spans="1:10">
      <c r="A101" s="28">
        <v>31</v>
      </c>
      <c r="B101" s="33" t="s">
        <v>270</v>
      </c>
      <c r="C101" s="67">
        <v>1</v>
      </c>
      <c r="D101" s="67">
        <v>5</v>
      </c>
      <c r="E101" s="15" t="s">
        <v>271</v>
      </c>
      <c r="F101" s="16" t="s">
        <v>272</v>
      </c>
      <c r="G101" s="17" t="s">
        <v>273</v>
      </c>
      <c r="H101" s="18">
        <v>5</v>
      </c>
      <c r="I101" s="73" t="s">
        <v>274</v>
      </c>
      <c r="J101" s="51">
        <f>1035.79*5</f>
        <v>5178.95</v>
      </c>
    </row>
    <row r="102" s="1" customFormat="1" ht="30" customHeight="1" spans="1:10">
      <c r="A102" s="28">
        <v>32</v>
      </c>
      <c r="B102" s="33" t="s">
        <v>275</v>
      </c>
      <c r="C102" s="67">
        <v>1</v>
      </c>
      <c r="D102" s="67">
        <v>5</v>
      </c>
      <c r="E102" s="15" t="s">
        <v>276</v>
      </c>
      <c r="F102" s="16" t="s">
        <v>277</v>
      </c>
      <c r="G102" s="17" t="s">
        <v>140</v>
      </c>
      <c r="H102" s="18">
        <v>5</v>
      </c>
      <c r="I102" s="17" t="s">
        <v>28</v>
      </c>
      <c r="J102" s="51">
        <f>998.4*5</f>
        <v>4992</v>
      </c>
    </row>
    <row r="103" s="1" customFormat="1" ht="30" customHeight="1" spans="1:10">
      <c r="A103" s="28">
        <v>33</v>
      </c>
      <c r="B103" s="33" t="s">
        <v>278</v>
      </c>
      <c r="C103" s="67">
        <v>1</v>
      </c>
      <c r="D103" s="67">
        <v>4</v>
      </c>
      <c r="E103" s="15" t="s">
        <v>279</v>
      </c>
      <c r="F103" s="16" t="s">
        <v>280</v>
      </c>
      <c r="G103" s="17" t="s">
        <v>18</v>
      </c>
      <c r="H103" s="18">
        <v>4</v>
      </c>
      <c r="I103" s="17" t="s">
        <v>48</v>
      </c>
      <c r="J103" s="51">
        <f>943.24*4</f>
        <v>3772.96</v>
      </c>
    </row>
    <row r="104" s="1" customFormat="1" ht="30" customHeight="1" spans="1:10">
      <c r="A104" s="28">
        <v>34</v>
      </c>
      <c r="B104" s="33" t="s">
        <v>281</v>
      </c>
      <c r="C104" s="67">
        <v>1</v>
      </c>
      <c r="D104" s="67">
        <v>2</v>
      </c>
      <c r="E104" s="15" t="s">
        <v>282</v>
      </c>
      <c r="F104" s="16" t="s">
        <v>283</v>
      </c>
      <c r="G104" s="17" t="s">
        <v>60</v>
      </c>
      <c r="H104" s="18">
        <v>2</v>
      </c>
      <c r="I104" s="17" t="s">
        <v>48</v>
      </c>
      <c r="J104" s="51">
        <f>940.24*2</f>
        <v>1880.48</v>
      </c>
    </row>
    <row r="105" s="1" customFormat="1" ht="30" customHeight="1" spans="1:10">
      <c r="A105" s="28">
        <v>35</v>
      </c>
      <c r="B105" s="33" t="s">
        <v>284</v>
      </c>
      <c r="C105" s="67">
        <v>1</v>
      </c>
      <c r="D105" s="67">
        <v>4</v>
      </c>
      <c r="E105" s="15" t="s">
        <v>285</v>
      </c>
      <c r="F105" s="16" t="s">
        <v>286</v>
      </c>
      <c r="G105" s="17" t="s">
        <v>18</v>
      </c>
      <c r="H105" s="18">
        <v>4</v>
      </c>
      <c r="I105" s="17" t="s">
        <v>48</v>
      </c>
      <c r="J105" s="51">
        <f>940.24*4</f>
        <v>3760.96</v>
      </c>
    </row>
    <row r="106" s="1" customFormat="1" ht="30" customHeight="1" spans="1:10">
      <c r="A106" s="19">
        <v>36</v>
      </c>
      <c r="B106" s="20" t="s">
        <v>287</v>
      </c>
      <c r="C106" s="69">
        <v>3</v>
      </c>
      <c r="D106" s="69">
        <v>9</v>
      </c>
      <c r="E106" s="15" t="s">
        <v>288</v>
      </c>
      <c r="F106" s="16" t="s">
        <v>289</v>
      </c>
      <c r="G106" s="17" t="s">
        <v>53</v>
      </c>
      <c r="H106" s="18">
        <v>3</v>
      </c>
      <c r="I106" s="17" t="s">
        <v>48</v>
      </c>
      <c r="J106" s="51">
        <f t="shared" ref="J106:J109" si="8">940.24*3</f>
        <v>2820.72</v>
      </c>
    </row>
    <row r="107" s="1" customFormat="1" ht="30" customHeight="1" spans="1:10">
      <c r="A107" s="19"/>
      <c r="B107" s="20"/>
      <c r="C107" s="69"/>
      <c r="D107" s="69"/>
      <c r="E107" s="15" t="s">
        <v>290</v>
      </c>
      <c r="F107" s="16" t="s">
        <v>291</v>
      </c>
      <c r="G107" s="17" t="s">
        <v>53</v>
      </c>
      <c r="H107" s="18">
        <v>3</v>
      </c>
      <c r="I107" s="17" t="s">
        <v>48</v>
      </c>
      <c r="J107" s="51">
        <f t="shared" si="8"/>
        <v>2820.72</v>
      </c>
    </row>
    <row r="108" s="1" customFormat="1" ht="30" customHeight="1" spans="1:10">
      <c r="A108" s="28"/>
      <c r="B108" s="33"/>
      <c r="C108" s="70"/>
      <c r="D108" s="70"/>
      <c r="E108" s="15" t="s">
        <v>292</v>
      </c>
      <c r="F108" s="16" t="s">
        <v>293</v>
      </c>
      <c r="G108" s="17" t="s">
        <v>53</v>
      </c>
      <c r="H108" s="18">
        <v>3</v>
      </c>
      <c r="I108" s="17" t="s">
        <v>48</v>
      </c>
      <c r="J108" s="51">
        <f t="shared" si="8"/>
        <v>2820.72</v>
      </c>
    </row>
    <row r="109" s="1" customFormat="1" ht="30" customHeight="1" spans="1:10">
      <c r="A109" s="28">
        <v>37</v>
      </c>
      <c r="B109" s="33" t="s">
        <v>294</v>
      </c>
      <c r="C109" s="67">
        <v>1</v>
      </c>
      <c r="D109" s="67">
        <v>3</v>
      </c>
      <c r="E109" s="15" t="s">
        <v>295</v>
      </c>
      <c r="F109" s="16" t="s">
        <v>296</v>
      </c>
      <c r="G109" s="17" t="s">
        <v>53</v>
      </c>
      <c r="H109" s="18">
        <v>3</v>
      </c>
      <c r="I109" s="17" t="s">
        <v>48</v>
      </c>
      <c r="J109" s="51">
        <f t="shared" si="8"/>
        <v>2820.72</v>
      </c>
    </row>
    <row r="110" s="1" customFormat="1" ht="30" customHeight="1" spans="1:10">
      <c r="A110" s="28">
        <v>38</v>
      </c>
      <c r="B110" s="33" t="s">
        <v>297</v>
      </c>
      <c r="C110" s="67">
        <v>1</v>
      </c>
      <c r="D110" s="67">
        <v>4</v>
      </c>
      <c r="E110" s="15" t="s">
        <v>298</v>
      </c>
      <c r="F110" s="16" t="s">
        <v>299</v>
      </c>
      <c r="G110" s="17" t="s">
        <v>18</v>
      </c>
      <c r="H110" s="18">
        <v>4</v>
      </c>
      <c r="I110" s="17" t="s">
        <v>48</v>
      </c>
      <c r="J110" s="51">
        <f>940.24*4</f>
        <v>3760.96</v>
      </c>
    </row>
    <row r="111" s="1" customFormat="1" ht="30" customHeight="1" spans="1:10">
      <c r="A111" s="28">
        <v>39</v>
      </c>
      <c r="B111" s="33" t="s">
        <v>300</v>
      </c>
      <c r="C111" s="67">
        <v>1</v>
      </c>
      <c r="D111" s="67">
        <v>2</v>
      </c>
      <c r="E111" s="15" t="s">
        <v>301</v>
      </c>
      <c r="F111" s="16" t="s">
        <v>302</v>
      </c>
      <c r="G111" s="17" t="s">
        <v>60</v>
      </c>
      <c r="H111" s="18">
        <v>2</v>
      </c>
      <c r="I111" s="17" t="s">
        <v>48</v>
      </c>
      <c r="J111" s="51">
        <f>940.24*2</f>
        <v>1880.48</v>
      </c>
    </row>
    <row r="112" s="1" customFormat="1" ht="30" customHeight="1" spans="1:10">
      <c r="A112" s="19">
        <v>40</v>
      </c>
      <c r="B112" s="20" t="s">
        <v>303</v>
      </c>
      <c r="C112" s="69">
        <v>2</v>
      </c>
      <c r="D112" s="69">
        <v>6</v>
      </c>
      <c r="E112" s="15" t="s">
        <v>304</v>
      </c>
      <c r="F112" s="16" t="s">
        <v>305</v>
      </c>
      <c r="G112" s="17" t="s">
        <v>306</v>
      </c>
      <c r="H112" s="18">
        <v>2</v>
      </c>
      <c r="I112" s="17" t="s">
        <v>48</v>
      </c>
      <c r="J112" s="51">
        <f>940.24*2</f>
        <v>1880.48</v>
      </c>
    </row>
    <row r="113" s="1" customFormat="1" ht="30" customHeight="1" spans="1:10">
      <c r="A113" s="28"/>
      <c r="B113" s="33"/>
      <c r="C113" s="70"/>
      <c r="D113" s="70"/>
      <c r="E113" s="15" t="s">
        <v>307</v>
      </c>
      <c r="F113" s="16" t="s">
        <v>308</v>
      </c>
      <c r="G113" s="17" t="s">
        <v>309</v>
      </c>
      <c r="H113" s="18">
        <v>4</v>
      </c>
      <c r="I113" s="17" t="s">
        <v>48</v>
      </c>
      <c r="J113" s="51">
        <f>940.24*4</f>
        <v>3760.96</v>
      </c>
    </row>
    <row r="114" s="1" customFormat="1" ht="30" customHeight="1" spans="1:10">
      <c r="A114" s="28">
        <v>41</v>
      </c>
      <c r="B114" s="33" t="s">
        <v>310</v>
      </c>
      <c r="C114" s="67">
        <v>1</v>
      </c>
      <c r="D114" s="67">
        <v>3</v>
      </c>
      <c r="E114" s="15" t="s">
        <v>311</v>
      </c>
      <c r="F114" s="16" t="s">
        <v>312</v>
      </c>
      <c r="G114" s="17" t="s">
        <v>53</v>
      </c>
      <c r="H114" s="18">
        <v>3</v>
      </c>
      <c r="I114" s="17" t="s">
        <v>313</v>
      </c>
      <c r="J114" s="51">
        <f>959.61*3</f>
        <v>2878.83</v>
      </c>
    </row>
    <row r="115" s="1" customFormat="1" ht="30" customHeight="1" spans="1:10">
      <c r="A115" s="28">
        <v>42</v>
      </c>
      <c r="B115" s="33" t="s">
        <v>314</v>
      </c>
      <c r="C115" s="67">
        <v>1</v>
      </c>
      <c r="D115" s="67">
        <v>2</v>
      </c>
      <c r="E115" s="15" t="s">
        <v>315</v>
      </c>
      <c r="F115" s="16" t="s">
        <v>316</v>
      </c>
      <c r="G115" s="17" t="s">
        <v>258</v>
      </c>
      <c r="H115" s="18">
        <v>2</v>
      </c>
      <c r="I115" s="17" t="s">
        <v>48</v>
      </c>
      <c r="J115" s="51">
        <f>958.97*2</f>
        <v>1917.94</v>
      </c>
    </row>
    <row r="116" s="1" customFormat="1" ht="30" customHeight="1" spans="1:10">
      <c r="A116" s="19">
        <v>43</v>
      </c>
      <c r="B116" s="20" t="s">
        <v>317</v>
      </c>
      <c r="C116" s="69">
        <v>3</v>
      </c>
      <c r="D116" s="69">
        <v>7</v>
      </c>
      <c r="E116" s="15" t="s">
        <v>318</v>
      </c>
      <c r="F116" s="16" t="s">
        <v>319</v>
      </c>
      <c r="G116" s="17" t="s">
        <v>18</v>
      </c>
      <c r="H116" s="18">
        <v>4</v>
      </c>
      <c r="I116" s="17" t="s">
        <v>48</v>
      </c>
      <c r="J116" s="51">
        <f>940.24*4</f>
        <v>3760.96</v>
      </c>
    </row>
    <row r="117" s="1" customFormat="1" ht="30" customHeight="1" spans="1:10">
      <c r="A117" s="19"/>
      <c r="B117" s="20"/>
      <c r="C117" s="69"/>
      <c r="D117" s="69"/>
      <c r="E117" s="15" t="s">
        <v>320</v>
      </c>
      <c r="F117" s="16" t="s">
        <v>321</v>
      </c>
      <c r="G117" s="17" t="s">
        <v>60</v>
      </c>
      <c r="H117" s="18">
        <v>2</v>
      </c>
      <c r="I117" s="17" t="s">
        <v>48</v>
      </c>
      <c r="J117" s="51">
        <f>940.24*2</f>
        <v>1880.48</v>
      </c>
    </row>
    <row r="118" s="1" customFormat="1" ht="30" customHeight="1" spans="1:10">
      <c r="A118" s="28"/>
      <c r="B118" s="33"/>
      <c r="C118" s="70"/>
      <c r="D118" s="70"/>
      <c r="E118" s="15" t="s">
        <v>322</v>
      </c>
      <c r="F118" s="16" t="s">
        <v>323</v>
      </c>
      <c r="G118" s="17" t="s">
        <v>100</v>
      </c>
      <c r="H118" s="18">
        <v>1</v>
      </c>
      <c r="I118" s="17" t="s">
        <v>48</v>
      </c>
      <c r="J118" s="51">
        <f>940.24*1</f>
        <v>940.24</v>
      </c>
    </row>
    <row r="119" s="1" customFormat="1" ht="30" customHeight="1" spans="1:10">
      <c r="A119" s="28">
        <v>44</v>
      </c>
      <c r="B119" s="33" t="s">
        <v>324</v>
      </c>
      <c r="C119" s="67">
        <v>1</v>
      </c>
      <c r="D119" s="67">
        <v>5</v>
      </c>
      <c r="E119" s="15" t="s">
        <v>325</v>
      </c>
      <c r="F119" s="16" t="s">
        <v>326</v>
      </c>
      <c r="G119" s="17" t="s">
        <v>140</v>
      </c>
      <c r="H119" s="18">
        <v>5</v>
      </c>
      <c r="I119" s="17" t="s">
        <v>48</v>
      </c>
      <c r="J119" s="51">
        <f>940.24*5</f>
        <v>4701.2</v>
      </c>
    </row>
    <row r="120" s="1" customFormat="1" ht="30" customHeight="1" spans="1:10">
      <c r="A120" s="19">
        <v>45</v>
      </c>
      <c r="B120" s="20" t="s">
        <v>327</v>
      </c>
      <c r="C120" s="69">
        <v>2</v>
      </c>
      <c r="D120" s="69">
        <v>6</v>
      </c>
      <c r="E120" s="15" t="s">
        <v>328</v>
      </c>
      <c r="F120" s="15" t="s">
        <v>329</v>
      </c>
      <c r="G120" s="17" t="s">
        <v>18</v>
      </c>
      <c r="H120" s="18">
        <v>4</v>
      </c>
      <c r="I120" s="17" t="s">
        <v>48</v>
      </c>
      <c r="J120" s="51">
        <f>940.24*4</f>
        <v>3760.96</v>
      </c>
    </row>
    <row r="121" s="1" customFormat="1" ht="30" customHeight="1" spans="1:10">
      <c r="A121" s="28"/>
      <c r="B121" s="33"/>
      <c r="C121" s="70"/>
      <c r="D121" s="70"/>
      <c r="E121" s="15" t="s">
        <v>330</v>
      </c>
      <c r="F121" s="71" t="s">
        <v>331</v>
      </c>
      <c r="G121" s="17" t="s">
        <v>60</v>
      </c>
      <c r="H121" s="18">
        <v>2</v>
      </c>
      <c r="I121" s="17" t="s">
        <v>48</v>
      </c>
      <c r="J121" s="51">
        <f>940.24*2</f>
        <v>1880.48</v>
      </c>
    </row>
    <row r="122" s="1" customFormat="1" ht="30" customHeight="1" spans="1:10">
      <c r="A122" s="18" t="s">
        <v>332</v>
      </c>
      <c r="B122" s="18"/>
      <c r="C122" s="10">
        <f>SUM(C3:C121)</f>
        <v>119</v>
      </c>
      <c r="D122" s="10">
        <f>SUM(D3:D121)</f>
        <v>364</v>
      </c>
      <c r="E122" s="32"/>
      <c r="F122" s="18"/>
      <c r="G122" s="18"/>
      <c r="H122" s="72">
        <f>SUM(H3:H121)</f>
        <v>364</v>
      </c>
      <c r="I122" s="74"/>
      <c r="J122" s="75">
        <f>SUM(J3:J121)</f>
        <v>368774.25</v>
      </c>
    </row>
  </sheetData>
  <mergeCells count="70">
    <mergeCell ref="A1:J1"/>
    <mergeCell ref="A122:B122"/>
    <mergeCell ref="A3:A43"/>
    <mergeCell ref="A44:A46"/>
    <mergeCell ref="A47:A52"/>
    <mergeCell ref="A54:A55"/>
    <mergeCell ref="A57:A58"/>
    <mergeCell ref="A60:A61"/>
    <mergeCell ref="A64:A65"/>
    <mergeCell ref="A68:A71"/>
    <mergeCell ref="A72:A73"/>
    <mergeCell ref="A78:A85"/>
    <mergeCell ref="A87:A91"/>
    <mergeCell ref="A92:A93"/>
    <mergeCell ref="A98:A99"/>
    <mergeCell ref="A106:A108"/>
    <mergeCell ref="A112:A113"/>
    <mergeCell ref="A116:A118"/>
    <mergeCell ref="A120:A121"/>
    <mergeCell ref="B3:B43"/>
    <mergeCell ref="B44:B46"/>
    <mergeCell ref="B47:B52"/>
    <mergeCell ref="B54:B55"/>
    <mergeCell ref="B57:B58"/>
    <mergeCell ref="B60:B61"/>
    <mergeCell ref="B64:B65"/>
    <mergeCell ref="B68:B71"/>
    <mergeCell ref="B72:B73"/>
    <mergeCell ref="B78:B85"/>
    <mergeCell ref="B87:B91"/>
    <mergeCell ref="B92:B93"/>
    <mergeCell ref="B98:B99"/>
    <mergeCell ref="B106:B108"/>
    <mergeCell ref="B112:B113"/>
    <mergeCell ref="B116:B118"/>
    <mergeCell ref="B120:B121"/>
    <mergeCell ref="C3:C43"/>
    <mergeCell ref="C44:C46"/>
    <mergeCell ref="C47:C52"/>
    <mergeCell ref="C54:C55"/>
    <mergeCell ref="C57:C58"/>
    <mergeCell ref="C60:C61"/>
    <mergeCell ref="C64:C65"/>
    <mergeCell ref="C68:C71"/>
    <mergeCell ref="C72:C73"/>
    <mergeCell ref="C78:C85"/>
    <mergeCell ref="C87:C91"/>
    <mergeCell ref="C92:C93"/>
    <mergeCell ref="C98:C99"/>
    <mergeCell ref="C106:C108"/>
    <mergeCell ref="C112:C113"/>
    <mergeCell ref="C116:C118"/>
    <mergeCell ref="C120:C121"/>
    <mergeCell ref="D3:D43"/>
    <mergeCell ref="D44:D46"/>
    <mergeCell ref="D47:D52"/>
    <mergeCell ref="D54:D55"/>
    <mergeCell ref="D57:D58"/>
    <mergeCell ref="D60:D61"/>
    <mergeCell ref="D64:D65"/>
    <mergeCell ref="D68:D71"/>
    <mergeCell ref="D72:D73"/>
    <mergeCell ref="D78:D85"/>
    <mergeCell ref="D87:D91"/>
    <mergeCell ref="D92:D93"/>
    <mergeCell ref="D98:D99"/>
    <mergeCell ref="D106:D108"/>
    <mergeCell ref="D112:D113"/>
    <mergeCell ref="D116:D118"/>
    <mergeCell ref="D120:D1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衣不如新</cp:lastModifiedBy>
  <dcterms:created xsi:type="dcterms:W3CDTF">2021-11-26T07:42:00Z</dcterms:created>
  <dcterms:modified xsi:type="dcterms:W3CDTF">2022-01-13T07:00:55Z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F2D2D6EC134041B39139DC65FB2673B0</vt:lpwstr>
  </property>
</Properties>
</file>